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<sst xmlns="http://schemas.openxmlformats.org/spreadsheetml/2006/main" count="445" uniqueCount="76">
  <si>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</si>
  <si>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</si>
  <si>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</si>
  <si>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</si>
  <si>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</si>
  <si>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</si>
  <si>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</si>
  <si>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</si>
  <si>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</si>
  <si>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</si>
  <si>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</si>
  <si>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</si>
  <si>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</si>
  <si>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</si>
  <si>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</si>
  <si>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</si>
  <si>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</si>
  <si>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</si>
  <si>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</si>
  <si>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</si>
  <si>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</si>
  <si>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0</t>
  </si>
  <si>
    <t>16</t>
  </si>
  <si>
    <t>46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</si>
  <si>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</si>
  <si>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</si>
  <si>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</si>
  <si>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</si>
  <si>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</si>
  <si>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</si>
  <si>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</si>
  <si>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</si>
  <si>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</si>
  <si>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</si>
  <si>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</si>
  <si>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15</t>
  </si>
  <si>
    <t>17</t>
  </si>
  <si>
    <t>18</t>
  </si>
  <si>
    <t>19</t>
  </si>
  <si>
    <t>20</t>
  </si>
  <si>
    <t>21</t>
  </si>
  <si>
    <t>22</t>
  </si>
  <si>
    <t>12,2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</si>
  <si>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</si>
  <si>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</si>
  <si>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4.Проведение технической инвентаризации</t>
  </si>
  <si>
    <t>1 раз в 2 года</t>
  </si>
  <si>
    <t>Лот 2 Территориальный округ Соломбальский</t>
  </si>
  <si>
    <t>ул. Физкультурников</t>
  </si>
  <si>
    <t>ул. Корабельная</t>
  </si>
  <si>
    <t>ул. Кучина А.С.</t>
  </si>
  <si>
    <t>ул. Баумана</t>
  </si>
  <si>
    <t>ул. Майксанская</t>
  </si>
  <si>
    <t>ул. Восьмое марта</t>
  </si>
  <si>
    <t>30, корп.1</t>
  </si>
  <si>
    <t>20, к.1</t>
  </si>
  <si>
    <t>108, к.2</t>
  </si>
  <si>
    <t>ул. Александра Петрова</t>
  </si>
  <si>
    <t>ул. Гвардейская</t>
  </si>
  <si>
    <t>ул. Маслова</t>
  </si>
  <si>
    <t>ул. Трамвайная</t>
  </si>
  <si>
    <t>1,1</t>
  </si>
  <si>
    <t>1,4</t>
  </si>
  <si>
    <t>5,1</t>
  </si>
  <si>
    <t>5,2</t>
  </si>
  <si>
    <t>7,1</t>
  </si>
  <si>
    <t>28</t>
  </si>
  <si>
    <t>27</t>
  </si>
  <si>
    <t>36,1</t>
  </si>
  <si>
    <t>38</t>
  </si>
  <si>
    <t>42,1</t>
  </si>
  <si>
    <t>12,3</t>
  </si>
  <si>
    <t>29</t>
  </si>
  <si>
    <t>31</t>
  </si>
  <si>
    <t>23,1</t>
  </si>
  <si>
    <t>28,1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</si>
</sst>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  <numFmt numFmtId="175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9" fontId="5" fillId="33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left" wrapText="1"/>
    </xf>
    <xf numFmtId="0" fontId="0" fillId="33" borderId="0" xfId="0" applyFont="1" applyFill="1" applyAlignment="1">
      <alignment horizontal="right"/>
    </xf>
    <xf numFmtId="1" fontId="0" fillId="33" borderId="0" xfId="0" applyNumberFormat="1" applyFont="1" applyFill="1" applyAlignment="1">
      <alignment/>
    </xf>
    <xf numFmtId="49" fontId="4" fillId="33" borderId="10" xfId="52" applyNumberFormat="1" applyFont="1" applyFill="1" applyBorder="1" applyAlignment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49" fontId="4" fillId="33" borderId="18" xfId="52" applyNumberFormat="1" applyFont="1" applyFill="1" applyBorder="1" applyAlignment="1">
      <alignment horizontal="center" vertical="center" wrapText="1"/>
      <protection/>
    </xf>
    <xf numFmtId="49" fontId="4" fillId="33" borderId="19" xfId="52" applyNumberFormat="1" applyFont="1" applyFill="1" applyBorder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172" fontId="1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4" fontId="1" fillId="33" borderId="0" xfId="0" applyNumberFormat="1" applyFont="1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6"/>
  <sheetViews>
    <sheetView tabSelected="1" zoomScale="82" zoomScaleNormal="82" zoomScaleSheetLayoutView="100" zoomScalePageLayoutView="34" workbookViewId="0" topLeftCell="T4">
      <selection activeCell="AR36" sqref="AR36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47" width="12.75390625" style="1" customWidth="1"/>
    <col min="48" max="48" width="23.375" style="1" customWidth="1"/>
    <col min="49" max="16384" width="9.125" style="1" customWidth="1"/>
  </cols>
  <sheetData>
    <row r="1" spans="2:7" s="5" customFormat="1" ht="27" customHeight="1">
      <c r="B1" s="6"/>
      <c r="C1" s="46" t="s">
        <v>43</v>
      </c>
      <c r="D1" s="46"/>
      <c r="E1" s="46"/>
      <c r="F1" s="46"/>
      <c r="G1" s="9"/>
    </row>
    <row r="2" spans="2:7" s="5" customFormat="1" ht="41.25" customHeight="1">
      <c r="B2" s="7"/>
      <c r="C2" s="46" t="s">
        <v>44</v>
      </c>
      <c r="D2" s="46"/>
      <c r="E2" s="46"/>
      <c r="F2" s="46"/>
      <c r="G2" s="31"/>
    </row>
    <row r="3" spans="1:2" s="8" customFormat="1" ht="63" customHeight="1">
      <c r="A3" s="47" t="s">
        <v>20</v>
      </c>
      <c r="B3" s="47"/>
    </row>
    <row r="4" spans="1:2" s="5" customFormat="1" ht="18.75" customHeight="1">
      <c r="A4" s="50" t="s">
        <v>47</v>
      </c>
      <c r="B4" s="50"/>
    </row>
    <row r="5" spans="1:47" s="9" customFormat="1" ht="39" customHeight="1">
      <c r="A5" s="48" t="s">
        <v>7</v>
      </c>
      <c r="B5" s="49" t="s">
        <v>8</v>
      </c>
      <c r="C5" s="39" t="s">
        <v>48</v>
      </c>
      <c r="D5" s="40" t="s">
        <v>49</v>
      </c>
      <c r="E5" s="33" t="s">
        <v>49</v>
      </c>
      <c r="F5" s="41" t="s">
        <v>50</v>
      </c>
      <c r="G5" s="41" t="s">
        <v>51</v>
      </c>
      <c r="H5" s="33" t="s">
        <v>49</v>
      </c>
      <c r="I5" s="33" t="s">
        <v>49</v>
      </c>
      <c r="J5" s="33" t="s">
        <v>49</v>
      </c>
      <c r="K5" s="33" t="s">
        <v>49</v>
      </c>
      <c r="L5" s="33" t="s">
        <v>49</v>
      </c>
      <c r="M5" s="33" t="s">
        <v>52</v>
      </c>
      <c r="N5" s="41" t="s">
        <v>53</v>
      </c>
      <c r="O5" s="33" t="s">
        <v>57</v>
      </c>
      <c r="P5" s="33" t="s">
        <v>58</v>
      </c>
      <c r="Q5" s="33" t="s">
        <v>58</v>
      </c>
      <c r="R5" s="33" t="s">
        <v>58</v>
      </c>
      <c r="S5" s="33" t="s">
        <v>58</v>
      </c>
      <c r="T5" s="33" t="s">
        <v>58</v>
      </c>
      <c r="U5" s="33" t="s">
        <v>58</v>
      </c>
      <c r="V5" s="33" t="s">
        <v>58</v>
      </c>
      <c r="W5" s="33" t="s">
        <v>58</v>
      </c>
      <c r="X5" s="33" t="s">
        <v>59</v>
      </c>
      <c r="Y5" s="33" t="s">
        <v>59</v>
      </c>
      <c r="Z5" s="33" t="s">
        <v>48</v>
      </c>
      <c r="AA5" s="33" t="s">
        <v>48</v>
      </c>
      <c r="AB5" s="33" t="s">
        <v>48</v>
      </c>
      <c r="AC5" s="33" t="s">
        <v>48</v>
      </c>
      <c r="AD5" s="33" t="s">
        <v>48</v>
      </c>
      <c r="AE5" s="33" t="s">
        <v>51</v>
      </c>
      <c r="AF5" s="33" t="s">
        <v>51</v>
      </c>
      <c r="AG5" s="33" t="s">
        <v>51</v>
      </c>
      <c r="AH5" s="33" t="s">
        <v>51</v>
      </c>
      <c r="AI5" s="33" t="s">
        <v>51</v>
      </c>
      <c r="AJ5" s="33" t="s">
        <v>60</v>
      </c>
      <c r="AK5" s="33" t="s">
        <v>60</v>
      </c>
      <c r="AL5" s="33" t="s">
        <v>60</v>
      </c>
      <c r="AM5" s="33" t="s">
        <v>60</v>
      </c>
      <c r="AN5" s="33" t="s">
        <v>50</v>
      </c>
      <c r="AO5" s="33" t="s">
        <v>60</v>
      </c>
      <c r="AP5" s="33" t="s">
        <v>57</v>
      </c>
      <c r="AQ5" s="33" t="s">
        <v>58</v>
      </c>
      <c r="AR5" s="33" t="s">
        <v>59</v>
      </c>
      <c r="AS5" s="33" t="s">
        <v>59</v>
      </c>
      <c r="AT5" s="33" t="s">
        <v>59</v>
      </c>
      <c r="AU5" s="33" t="s">
        <v>48</v>
      </c>
    </row>
    <row r="6" spans="1:47" s="9" customFormat="1" ht="27" customHeight="1">
      <c r="A6" s="48"/>
      <c r="B6" s="49"/>
      <c r="C6" s="41" t="s">
        <v>54</v>
      </c>
      <c r="D6" s="41" t="s">
        <v>33</v>
      </c>
      <c r="E6" s="42" t="s">
        <v>55</v>
      </c>
      <c r="F6" s="42" t="s">
        <v>30</v>
      </c>
      <c r="G6" s="42" t="s">
        <v>32</v>
      </c>
      <c r="H6" s="42" t="s">
        <v>25</v>
      </c>
      <c r="I6" s="42" t="s">
        <v>27</v>
      </c>
      <c r="J6" s="42" t="s">
        <v>31</v>
      </c>
      <c r="K6" s="42" t="s">
        <v>34</v>
      </c>
      <c r="L6" s="42" t="s">
        <v>39</v>
      </c>
      <c r="M6" s="42" t="s">
        <v>56</v>
      </c>
      <c r="N6" s="42" t="s">
        <v>24</v>
      </c>
      <c r="O6" s="43" t="s">
        <v>32</v>
      </c>
      <c r="P6" s="43" t="s">
        <v>61</v>
      </c>
      <c r="Q6" s="43" t="s">
        <v>62</v>
      </c>
      <c r="R6" s="43" t="s">
        <v>63</v>
      </c>
      <c r="S6" s="43" t="s">
        <v>64</v>
      </c>
      <c r="T6" s="43" t="s">
        <v>65</v>
      </c>
      <c r="U6" s="43" t="s">
        <v>32</v>
      </c>
      <c r="V6" s="43" t="s">
        <v>33</v>
      </c>
      <c r="W6" s="43" t="s">
        <v>35</v>
      </c>
      <c r="X6" s="43" t="s">
        <v>22</v>
      </c>
      <c r="Y6" s="43" t="s">
        <v>66</v>
      </c>
      <c r="Z6" s="43" t="s">
        <v>67</v>
      </c>
      <c r="AA6" s="43" t="s">
        <v>68</v>
      </c>
      <c r="AB6" s="43" t="s">
        <v>69</v>
      </c>
      <c r="AC6" s="43" t="s">
        <v>70</v>
      </c>
      <c r="AD6" s="43" t="s">
        <v>23</v>
      </c>
      <c r="AE6" s="43" t="s">
        <v>42</v>
      </c>
      <c r="AF6" s="43" t="s">
        <v>71</v>
      </c>
      <c r="AG6" s="43" t="s">
        <v>22</v>
      </c>
      <c r="AH6" s="43" t="s">
        <v>72</v>
      </c>
      <c r="AI6" s="43" t="s">
        <v>73</v>
      </c>
      <c r="AJ6" s="43" t="s">
        <v>24</v>
      </c>
      <c r="AK6" s="43" t="s">
        <v>26</v>
      </c>
      <c r="AL6" s="43" t="s">
        <v>27</v>
      </c>
      <c r="AM6" s="43" t="s">
        <v>28</v>
      </c>
      <c r="AN6" s="43" t="s">
        <v>28</v>
      </c>
      <c r="AO6" s="43" t="s">
        <v>29</v>
      </c>
      <c r="AP6" s="43" t="s">
        <v>30</v>
      </c>
      <c r="AQ6" s="43" t="s">
        <v>28</v>
      </c>
      <c r="AR6" s="43" t="s">
        <v>74</v>
      </c>
      <c r="AS6" s="43" t="s">
        <v>24</v>
      </c>
      <c r="AT6" s="43" t="s">
        <v>38</v>
      </c>
      <c r="AU6" s="43" t="s">
        <v>75</v>
      </c>
    </row>
    <row r="7" spans="1:47" s="5" customFormat="1" ht="18.75" customHeight="1">
      <c r="A7" s="10"/>
      <c r="B7" s="10" t="s">
        <v>9</v>
      </c>
      <c r="C7" s="34">
        <v>614.6</v>
      </c>
      <c r="D7" s="34">
        <v>413.9</v>
      </c>
      <c r="E7" s="34">
        <v>766.4</v>
      </c>
      <c r="F7" s="34">
        <v>464.8</v>
      </c>
      <c r="G7" s="34">
        <v>511.5</v>
      </c>
      <c r="H7" s="34">
        <v>411.5</v>
      </c>
      <c r="I7" s="34">
        <v>406.1</v>
      </c>
      <c r="J7" s="34">
        <v>413.5</v>
      </c>
      <c r="K7" s="34">
        <v>411.7</v>
      </c>
      <c r="L7" s="34">
        <v>1110.2</v>
      </c>
      <c r="M7" s="34">
        <v>514</v>
      </c>
      <c r="N7" s="34">
        <v>741.3</v>
      </c>
      <c r="O7" s="44">
        <v>517.9</v>
      </c>
      <c r="P7" s="44">
        <v>509.6</v>
      </c>
      <c r="Q7" s="44">
        <v>512.5</v>
      </c>
      <c r="R7" s="44">
        <v>513.1</v>
      </c>
      <c r="S7" s="44">
        <v>503.1</v>
      </c>
      <c r="T7" s="44">
        <v>520.5</v>
      </c>
      <c r="U7" s="44">
        <v>542.6</v>
      </c>
      <c r="V7" s="44">
        <v>524</v>
      </c>
      <c r="W7" s="44">
        <v>528</v>
      </c>
      <c r="X7" s="44">
        <v>373.4</v>
      </c>
      <c r="Y7" s="44">
        <v>573.6</v>
      </c>
      <c r="Z7" s="44">
        <v>413</v>
      </c>
      <c r="AA7" s="44">
        <v>519.5</v>
      </c>
      <c r="AB7" s="44">
        <v>533.7</v>
      </c>
      <c r="AC7" s="44">
        <v>522.1</v>
      </c>
      <c r="AD7" s="44">
        <v>521.6</v>
      </c>
      <c r="AE7" s="44">
        <v>517.3</v>
      </c>
      <c r="AF7" s="44">
        <v>522.7</v>
      </c>
      <c r="AG7" s="44">
        <v>522.3</v>
      </c>
      <c r="AH7" s="44">
        <v>334.8</v>
      </c>
      <c r="AI7" s="44">
        <v>336.2</v>
      </c>
      <c r="AJ7" s="44">
        <v>524.5</v>
      </c>
      <c r="AK7" s="44">
        <v>529.4</v>
      </c>
      <c r="AL7" s="44">
        <v>547.1</v>
      </c>
      <c r="AM7" s="44">
        <v>505.1</v>
      </c>
      <c r="AN7" s="44">
        <v>522.3</v>
      </c>
      <c r="AO7" s="44">
        <v>515</v>
      </c>
      <c r="AP7" s="44">
        <v>624.5</v>
      </c>
      <c r="AQ7" s="44">
        <v>640</v>
      </c>
      <c r="AR7" s="44">
        <v>308.7</v>
      </c>
      <c r="AS7" s="44">
        <v>582.4</v>
      </c>
      <c r="AT7" s="44">
        <v>542.1</v>
      </c>
      <c r="AU7" s="44">
        <v>537.1</v>
      </c>
    </row>
    <row r="8" spans="1:47" s="5" customFormat="1" ht="18.75" customHeight="1" thickBot="1">
      <c r="A8" s="10"/>
      <c r="B8" s="10" t="s">
        <v>10</v>
      </c>
      <c r="C8" s="34">
        <v>614.6</v>
      </c>
      <c r="D8" s="34">
        <v>413.9</v>
      </c>
      <c r="E8" s="34">
        <v>766.4</v>
      </c>
      <c r="F8" s="34">
        <v>464.8</v>
      </c>
      <c r="G8" s="34">
        <v>511.5</v>
      </c>
      <c r="H8" s="34">
        <v>411.5</v>
      </c>
      <c r="I8" s="34">
        <v>406.1</v>
      </c>
      <c r="J8" s="34">
        <v>413.5</v>
      </c>
      <c r="K8" s="34">
        <v>411.7</v>
      </c>
      <c r="L8" s="34">
        <v>1110.2</v>
      </c>
      <c r="M8" s="34">
        <v>514</v>
      </c>
      <c r="N8" s="34">
        <v>741.3</v>
      </c>
      <c r="O8" s="44">
        <v>517.9</v>
      </c>
      <c r="P8" s="44">
        <v>509.6</v>
      </c>
      <c r="Q8" s="44">
        <v>512.5</v>
      </c>
      <c r="R8" s="44">
        <v>513.1</v>
      </c>
      <c r="S8" s="44">
        <v>503.1</v>
      </c>
      <c r="T8" s="44">
        <v>520.5</v>
      </c>
      <c r="U8" s="44">
        <v>542.6</v>
      </c>
      <c r="V8" s="44">
        <v>524</v>
      </c>
      <c r="W8" s="44">
        <v>528</v>
      </c>
      <c r="X8" s="44">
        <v>373.4</v>
      </c>
      <c r="Y8" s="44">
        <v>573.6</v>
      </c>
      <c r="Z8" s="44">
        <v>413</v>
      </c>
      <c r="AA8" s="44">
        <v>519.5</v>
      </c>
      <c r="AB8" s="44">
        <v>533.7</v>
      </c>
      <c r="AC8" s="44">
        <v>522.1</v>
      </c>
      <c r="AD8" s="44">
        <v>521.6</v>
      </c>
      <c r="AE8" s="44">
        <v>517.3</v>
      </c>
      <c r="AF8" s="44">
        <v>522.7</v>
      </c>
      <c r="AG8" s="44">
        <v>522.3</v>
      </c>
      <c r="AH8" s="44">
        <v>334.8</v>
      </c>
      <c r="AI8" s="44">
        <v>336.2</v>
      </c>
      <c r="AJ8" s="44">
        <v>524.5</v>
      </c>
      <c r="AK8" s="44">
        <v>529.4</v>
      </c>
      <c r="AL8" s="44">
        <v>547.1</v>
      </c>
      <c r="AM8" s="44">
        <v>505.1</v>
      </c>
      <c r="AN8" s="44">
        <v>522.3</v>
      </c>
      <c r="AO8" s="44">
        <v>515</v>
      </c>
      <c r="AP8" s="44">
        <v>624.5</v>
      </c>
      <c r="AQ8" s="44">
        <v>640</v>
      </c>
      <c r="AR8" s="44">
        <v>308.7</v>
      </c>
      <c r="AS8" s="44">
        <v>582.4</v>
      </c>
      <c r="AT8" s="44">
        <v>542.1</v>
      </c>
      <c r="AU8" s="44">
        <v>537.1</v>
      </c>
    </row>
    <row r="9" spans="1:47" s="5" customFormat="1" ht="18.75" customHeight="1" thickTop="1">
      <c r="A9" s="51" t="s">
        <v>6</v>
      </c>
      <c r="B9" s="18" t="s">
        <v>3</v>
      </c>
      <c r="C9" s="11">
        <f>C8*45%/100</f>
        <v>2.7657</v>
      </c>
      <c r="D9" s="11">
        <f>D8*45%/100</f>
        <v>1.86255</v>
      </c>
      <c r="E9" s="11">
        <f>E8*45%/100</f>
        <v>3.4488</v>
      </c>
      <c r="F9" s="11">
        <f>F8*45%/100</f>
        <v>2.0916</v>
      </c>
      <c r="G9" s="11">
        <f>G8*30%/100</f>
        <v>1.5345</v>
      </c>
      <c r="H9" s="11">
        <f>H8*25%/100</f>
        <v>1.02875</v>
      </c>
      <c r="I9" s="11">
        <f>I8*25%/100</f>
        <v>1.01525</v>
      </c>
      <c r="J9" s="11">
        <f aca="true" t="shared" si="0" ref="J9:AU9">J8*45%/100</f>
        <v>1.8607500000000001</v>
      </c>
      <c r="K9" s="11">
        <f t="shared" si="0"/>
        <v>1.85265</v>
      </c>
      <c r="L9" s="11">
        <f t="shared" si="0"/>
        <v>4.995900000000001</v>
      </c>
      <c r="M9" s="11">
        <f t="shared" si="0"/>
        <v>2.313</v>
      </c>
      <c r="N9" s="11">
        <f t="shared" si="0"/>
        <v>3.3358499999999998</v>
      </c>
      <c r="O9" s="11">
        <f t="shared" si="0"/>
        <v>2.33055</v>
      </c>
      <c r="P9" s="11">
        <f t="shared" si="0"/>
        <v>2.2932</v>
      </c>
      <c r="Q9" s="11">
        <f t="shared" si="0"/>
        <v>2.30625</v>
      </c>
      <c r="R9" s="11">
        <f t="shared" si="0"/>
        <v>2.3089500000000003</v>
      </c>
      <c r="S9" s="11">
        <f t="shared" si="0"/>
        <v>2.26395</v>
      </c>
      <c r="T9" s="11">
        <f t="shared" si="0"/>
        <v>2.34225</v>
      </c>
      <c r="U9" s="11">
        <f t="shared" si="0"/>
        <v>2.4417</v>
      </c>
      <c r="V9" s="11">
        <f t="shared" si="0"/>
        <v>2.358</v>
      </c>
      <c r="W9" s="11">
        <f t="shared" si="0"/>
        <v>2.376</v>
      </c>
      <c r="X9" s="11">
        <f t="shared" si="0"/>
        <v>1.6803</v>
      </c>
      <c r="Y9" s="11">
        <f t="shared" si="0"/>
        <v>2.5812</v>
      </c>
      <c r="Z9" s="11">
        <f t="shared" si="0"/>
        <v>1.8585</v>
      </c>
      <c r="AA9" s="11">
        <f t="shared" si="0"/>
        <v>2.33775</v>
      </c>
      <c r="AB9" s="11">
        <f t="shared" si="0"/>
        <v>2.40165</v>
      </c>
      <c r="AC9" s="11">
        <f t="shared" si="0"/>
        <v>2.34945</v>
      </c>
      <c r="AD9" s="11">
        <f t="shared" si="0"/>
        <v>2.3472000000000004</v>
      </c>
      <c r="AE9" s="11">
        <f t="shared" si="0"/>
        <v>2.3278499999999998</v>
      </c>
      <c r="AF9" s="11">
        <f t="shared" si="0"/>
        <v>2.3521500000000004</v>
      </c>
      <c r="AG9" s="11">
        <f t="shared" si="0"/>
        <v>2.35035</v>
      </c>
      <c r="AH9" s="11">
        <f t="shared" si="0"/>
        <v>1.5066</v>
      </c>
      <c r="AI9" s="11">
        <f>AI8*25%/100</f>
        <v>0.8405</v>
      </c>
      <c r="AJ9" s="11">
        <f t="shared" si="0"/>
        <v>2.36025</v>
      </c>
      <c r="AK9" s="11">
        <f t="shared" si="0"/>
        <v>2.3823</v>
      </c>
      <c r="AL9" s="11">
        <f t="shared" si="0"/>
        <v>2.4619500000000003</v>
      </c>
      <c r="AM9" s="11">
        <f t="shared" si="0"/>
        <v>2.2729500000000002</v>
      </c>
      <c r="AN9" s="11">
        <f t="shared" si="0"/>
        <v>2.35035</v>
      </c>
      <c r="AO9" s="11">
        <f t="shared" si="0"/>
        <v>2.3175</v>
      </c>
      <c r="AP9" s="11">
        <f t="shared" si="0"/>
        <v>2.8102500000000004</v>
      </c>
      <c r="AQ9" s="11">
        <f t="shared" si="0"/>
        <v>2.88</v>
      </c>
      <c r="AR9" s="11">
        <f t="shared" si="0"/>
        <v>1.3891499999999999</v>
      </c>
      <c r="AS9" s="11">
        <f t="shared" si="0"/>
        <v>2.6208</v>
      </c>
      <c r="AT9" s="11">
        <f t="shared" si="0"/>
        <v>2.4394500000000003</v>
      </c>
      <c r="AU9" s="11">
        <f t="shared" si="0"/>
        <v>2.4169500000000004</v>
      </c>
    </row>
    <row r="10" spans="1:47" s="8" customFormat="1" ht="18.75" customHeight="1">
      <c r="A10" s="52"/>
      <c r="B10" s="19" t="s">
        <v>13</v>
      </c>
      <c r="C10" s="12">
        <f aca="true" t="shared" si="1" ref="C10:H10">1007.68*C9</f>
        <v>2786.9405759999995</v>
      </c>
      <c r="D10" s="12">
        <f t="shared" si="1"/>
        <v>1876.8543839999998</v>
      </c>
      <c r="E10" s="12">
        <f t="shared" si="1"/>
        <v>3475.286784</v>
      </c>
      <c r="F10" s="12">
        <f t="shared" si="1"/>
        <v>2107.663488</v>
      </c>
      <c r="G10" s="12">
        <f t="shared" si="1"/>
        <v>1546.28496</v>
      </c>
      <c r="H10" s="12">
        <f t="shared" si="1"/>
        <v>1036.6508</v>
      </c>
      <c r="I10" s="12">
        <f aca="true" t="shared" si="2" ref="I10:AU10">1007.68*I9</f>
        <v>1023.04712</v>
      </c>
      <c r="J10" s="12">
        <f t="shared" si="2"/>
        <v>1875.0405600000001</v>
      </c>
      <c r="K10" s="12">
        <f t="shared" si="2"/>
        <v>1866.8783519999997</v>
      </c>
      <c r="L10" s="12">
        <f t="shared" si="2"/>
        <v>5034.268512000001</v>
      </c>
      <c r="M10" s="12">
        <f t="shared" si="2"/>
        <v>2330.76384</v>
      </c>
      <c r="N10" s="12">
        <f t="shared" si="2"/>
        <v>3361.4693279999997</v>
      </c>
      <c r="O10" s="12">
        <f t="shared" si="2"/>
        <v>2348.448624</v>
      </c>
      <c r="P10" s="12">
        <f t="shared" si="2"/>
        <v>2310.811776</v>
      </c>
      <c r="Q10" s="12">
        <f t="shared" si="2"/>
        <v>2323.962</v>
      </c>
      <c r="R10" s="12">
        <f t="shared" si="2"/>
        <v>2326.682736</v>
      </c>
      <c r="S10" s="12">
        <f t="shared" si="2"/>
        <v>2281.3371359999996</v>
      </c>
      <c r="T10" s="12">
        <f t="shared" si="2"/>
        <v>2360.23848</v>
      </c>
      <c r="U10" s="12">
        <f t="shared" si="2"/>
        <v>2460.452256</v>
      </c>
      <c r="V10" s="12">
        <f t="shared" si="2"/>
        <v>2376.10944</v>
      </c>
      <c r="W10" s="12">
        <f t="shared" si="2"/>
        <v>2394.24768</v>
      </c>
      <c r="X10" s="12">
        <f t="shared" si="2"/>
        <v>1693.2047039999998</v>
      </c>
      <c r="Y10" s="12">
        <f t="shared" si="2"/>
        <v>2601.023616</v>
      </c>
      <c r="Z10" s="12">
        <f t="shared" si="2"/>
        <v>1872.7732799999999</v>
      </c>
      <c r="AA10" s="12">
        <f t="shared" si="2"/>
        <v>2355.70392</v>
      </c>
      <c r="AB10" s="12">
        <f t="shared" si="2"/>
        <v>2420.0946719999997</v>
      </c>
      <c r="AC10" s="12">
        <f t="shared" si="2"/>
        <v>2367.493776</v>
      </c>
      <c r="AD10" s="12">
        <f t="shared" si="2"/>
        <v>2365.226496</v>
      </c>
      <c r="AE10" s="12">
        <f t="shared" si="2"/>
        <v>2345.7278879999994</v>
      </c>
      <c r="AF10" s="12">
        <f t="shared" si="2"/>
        <v>2370.2145120000005</v>
      </c>
      <c r="AG10" s="12">
        <f t="shared" si="2"/>
        <v>2368.400688</v>
      </c>
      <c r="AH10" s="12">
        <f t="shared" si="2"/>
        <v>1518.170688</v>
      </c>
      <c r="AI10" s="12">
        <f t="shared" si="2"/>
        <v>846.9550399999999</v>
      </c>
      <c r="AJ10" s="12">
        <f t="shared" si="2"/>
        <v>2378.37672</v>
      </c>
      <c r="AK10" s="12">
        <f t="shared" si="2"/>
        <v>2400.596064</v>
      </c>
      <c r="AL10" s="12">
        <f t="shared" si="2"/>
        <v>2480.8577760000003</v>
      </c>
      <c r="AM10" s="12">
        <f t="shared" si="2"/>
        <v>2290.406256</v>
      </c>
      <c r="AN10" s="12">
        <f t="shared" si="2"/>
        <v>2368.400688</v>
      </c>
      <c r="AO10" s="12">
        <f t="shared" si="2"/>
        <v>2335.2983999999997</v>
      </c>
      <c r="AP10" s="12">
        <f t="shared" si="2"/>
        <v>2831.8327200000003</v>
      </c>
      <c r="AQ10" s="12">
        <f t="shared" si="2"/>
        <v>2902.1184</v>
      </c>
      <c r="AR10" s="12">
        <f t="shared" si="2"/>
        <v>1399.8186719999999</v>
      </c>
      <c r="AS10" s="12">
        <f t="shared" si="2"/>
        <v>2640.927744</v>
      </c>
      <c r="AT10" s="12">
        <f t="shared" si="2"/>
        <v>2458.184976</v>
      </c>
      <c r="AU10" s="12">
        <f t="shared" si="2"/>
        <v>2435.512176</v>
      </c>
    </row>
    <row r="11" spans="1:47" s="5" customFormat="1" ht="18.75" customHeight="1">
      <c r="A11" s="52"/>
      <c r="B11" s="19" t="s">
        <v>2</v>
      </c>
      <c r="C11" s="3">
        <f aca="true" t="shared" si="3" ref="C11:H11">C10/C7/12</f>
        <v>0.37787999999999994</v>
      </c>
      <c r="D11" s="3">
        <f t="shared" si="3"/>
        <v>0.37788</v>
      </c>
      <c r="E11" s="3">
        <f t="shared" si="3"/>
        <v>0.37788</v>
      </c>
      <c r="F11" s="3">
        <f t="shared" si="3"/>
        <v>0.37788</v>
      </c>
      <c r="G11" s="3">
        <f t="shared" si="3"/>
        <v>0.25192</v>
      </c>
      <c r="H11" s="3">
        <f t="shared" si="3"/>
        <v>0.2099333333333333</v>
      </c>
      <c r="I11" s="3">
        <f aca="true" t="shared" si="4" ref="I11:AU11">I10/I7/12</f>
        <v>0.2099333333333333</v>
      </c>
      <c r="J11" s="3">
        <f t="shared" si="4"/>
        <v>0.37788</v>
      </c>
      <c r="K11" s="3">
        <f t="shared" si="4"/>
        <v>0.37787999999999994</v>
      </c>
      <c r="L11" s="3">
        <f t="shared" si="4"/>
        <v>0.37788</v>
      </c>
      <c r="M11" s="3">
        <f t="shared" si="4"/>
        <v>0.37788</v>
      </c>
      <c r="N11" s="3">
        <f t="shared" si="4"/>
        <v>0.37788</v>
      </c>
      <c r="O11" s="3">
        <f t="shared" si="4"/>
        <v>0.37788000000000005</v>
      </c>
      <c r="P11" s="3">
        <f t="shared" si="4"/>
        <v>0.37788</v>
      </c>
      <c r="Q11" s="3">
        <f t="shared" si="4"/>
        <v>0.37788</v>
      </c>
      <c r="R11" s="3">
        <f t="shared" si="4"/>
        <v>0.37788</v>
      </c>
      <c r="S11" s="3">
        <f t="shared" si="4"/>
        <v>0.37787999999999994</v>
      </c>
      <c r="T11" s="3">
        <f t="shared" si="4"/>
        <v>0.37788</v>
      </c>
      <c r="U11" s="3">
        <f t="shared" si="4"/>
        <v>0.37788</v>
      </c>
      <c r="V11" s="3">
        <f t="shared" si="4"/>
        <v>0.37788</v>
      </c>
      <c r="W11" s="3">
        <f t="shared" si="4"/>
        <v>0.37788</v>
      </c>
      <c r="X11" s="3">
        <f t="shared" si="4"/>
        <v>0.37788</v>
      </c>
      <c r="Y11" s="3">
        <f t="shared" si="4"/>
        <v>0.37788</v>
      </c>
      <c r="Z11" s="3">
        <f t="shared" si="4"/>
        <v>0.37788</v>
      </c>
      <c r="AA11" s="3">
        <f t="shared" si="4"/>
        <v>0.37788</v>
      </c>
      <c r="AB11" s="3">
        <f t="shared" si="4"/>
        <v>0.37787999999999994</v>
      </c>
      <c r="AC11" s="3">
        <f t="shared" si="4"/>
        <v>0.37787999999999994</v>
      </c>
      <c r="AD11" s="3">
        <f t="shared" si="4"/>
        <v>0.37788</v>
      </c>
      <c r="AE11" s="3">
        <f t="shared" si="4"/>
        <v>0.37787999999999994</v>
      </c>
      <c r="AF11" s="3">
        <f t="shared" si="4"/>
        <v>0.37788000000000005</v>
      </c>
      <c r="AG11" s="3">
        <f t="shared" si="4"/>
        <v>0.37788000000000005</v>
      </c>
      <c r="AH11" s="3">
        <f t="shared" si="4"/>
        <v>0.37788</v>
      </c>
      <c r="AI11" s="3">
        <f t="shared" si="4"/>
        <v>0.20993333333333333</v>
      </c>
      <c r="AJ11" s="3">
        <f t="shared" si="4"/>
        <v>0.37788000000000005</v>
      </c>
      <c r="AK11" s="3">
        <f t="shared" si="4"/>
        <v>0.37788</v>
      </c>
      <c r="AL11" s="3">
        <f t="shared" si="4"/>
        <v>0.37788</v>
      </c>
      <c r="AM11" s="3">
        <f t="shared" si="4"/>
        <v>0.37788</v>
      </c>
      <c r="AN11" s="3">
        <f t="shared" si="4"/>
        <v>0.37788000000000005</v>
      </c>
      <c r="AO11" s="3">
        <f t="shared" si="4"/>
        <v>0.37787999999999994</v>
      </c>
      <c r="AP11" s="3">
        <f t="shared" si="4"/>
        <v>0.37788000000000005</v>
      </c>
      <c r="AQ11" s="3">
        <f t="shared" si="4"/>
        <v>0.37788</v>
      </c>
      <c r="AR11" s="3">
        <f t="shared" si="4"/>
        <v>0.37788</v>
      </c>
      <c r="AS11" s="3">
        <f t="shared" si="4"/>
        <v>0.37788</v>
      </c>
      <c r="AT11" s="3">
        <f t="shared" si="4"/>
        <v>0.37788</v>
      </c>
      <c r="AU11" s="3">
        <f t="shared" si="4"/>
        <v>0.37788</v>
      </c>
    </row>
    <row r="12" spans="1:47" s="5" customFormat="1" ht="18.75" customHeight="1" thickBot="1">
      <c r="A12" s="53"/>
      <c r="B12" s="20" t="s">
        <v>0</v>
      </c>
      <c r="C12" s="13" t="s">
        <v>14</v>
      </c>
      <c r="D12" s="13" t="s">
        <v>14</v>
      </c>
      <c r="E12" s="13" t="s">
        <v>14</v>
      </c>
      <c r="F12" s="13" t="s">
        <v>14</v>
      </c>
      <c r="G12" s="13" t="s">
        <v>14</v>
      </c>
      <c r="H12" s="13" t="s">
        <v>14</v>
      </c>
      <c r="I12" s="13" t="s">
        <v>14</v>
      </c>
      <c r="J12" s="13" t="s">
        <v>14</v>
      </c>
      <c r="K12" s="13" t="s">
        <v>14</v>
      </c>
      <c r="L12" s="13" t="s">
        <v>14</v>
      </c>
      <c r="M12" s="13" t="s">
        <v>14</v>
      </c>
      <c r="N12" s="13" t="s">
        <v>14</v>
      </c>
      <c r="O12" s="13" t="s">
        <v>14</v>
      </c>
      <c r="P12" s="13" t="s">
        <v>14</v>
      </c>
      <c r="Q12" s="13" t="s">
        <v>14</v>
      </c>
      <c r="R12" s="13" t="s">
        <v>14</v>
      </c>
      <c r="S12" s="13" t="s">
        <v>14</v>
      </c>
      <c r="T12" s="13" t="s">
        <v>14</v>
      </c>
      <c r="U12" s="13" t="s">
        <v>14</v>
      </c>
      <c r="V12" s="13" t="s">
        <v>14</v>
      </c>
      <c r="W12" s="13" t="s">
        <v>14</v>
      </c>
      <c r="X12" s="13" t="s">
        <v>14</v>
      </c>
      <c r="Y12" s="13" t="s">
        <v>14</v>
      </c>
      <c r="Z12" s="13" t="s">
        <v>14</v>
      </c>
      <c r="AA12" s="13" t="s">
        <v>14</v>
      </c>
      <c r="AB12" s="13" t="s">
        <v>14</v>
      </c>
      <c r="AC12" s="13" t="s">
        <v>14</v>
      </c>
      <c r="AD12" s="13" t="s">
        <v>14</v>
      </c>
      <c r="AE12" s="13" t="s">
        <v>14</v>
      </c>
      <c r="AF12" s="13" t="s">
        <v>14</v>
      </c>
      <c r="AG12" s="13" t="s">
        <v>14</v>
      </c>
      <c r="AH12" s="13" t="s">
        <v>14</v>
      </c>
      <c r="AI12" s="13" t="s">
        <v>14</v>
      </c>
      <c r="AJ12" s="13" t="s">
        <v>14</v>
      </c>
      <c r="AK12" s="13" t="s">
        <v>14</v>
      </c>
      <c r="AL12" s="13" t="s">
        <v>14</v>
      </c>
      <c r="AM12" s="13" t="s">
        <v>14</v>
      </c>
      <c r="AN12" s="13" t="s">
        <v>14</v>
      </c>
      <c r="AO12" s="13" t="s">
        <v>14</v>
      </c>
      <c r="AP12" s="13" t="s">
        <v>14</v>
      </c>
      <c r="AQ12" s="13" t="s">
        <v>14</v>
      </c>
      <c r="AR12" s="13" t="s">
        <v>14</v>
      </c>
      <c r="AS12" s="13" t="s">
        <v>14</v>
      </c>
      <c r="AT12" s="13" t="s">
        <v>14</v>
      </c>
      <c r="AU12" s="13" t="s">
        <v>14</v>
      </c>
    </row>
    <row r="13" spans="1:47" s="5" customFormat="1" ht="18.75" customHeight="1" thickTop="1">
      <c r="A13" s="52" t="s">
        <v>16</v>
      </c>
      <c r="B13" s="25" t="s">
        <v>4</v>
      </c>
      <c r="C13" s="26">
        <f>C8*10%/10</f>
        <v>6.146000000000001</v>
      </c>
      <c r="D13" s="26">
        <f>D8*10%/10</f>
        <v>4.139</v>
      </c>
      <c r="E13" s="26">
        <f>E8*10%/10</f>
        <v>7.664</v>
      </c>
      <c r="F13" s="26">
        <f>F8*10%/10</f>
        <v>4.648000000000001</v>
      </c>
      <c r="G13" s="26">
        <f>G8*5%/10</f>
        <v>2.5575</v>
      </c>
      <c r="H13" s="26">
        <f>H8*10%/10</f>
        <v>4.115</v>
      </c>
      <c r="I13" s="26">
        <f aca="true" t="shared" si="5" ref="I13:AU13">I8*10%/10</f>
        <v>4.061000000000001</v>
      </c>
      <c r="J13" s="26">
        <f t="shared" si="5"/>
        <v>4.135</v>
      </c>
      <c r="K13" s="26">
        <f t="shared" si="5"/>
        <v>4.117</v>
      </c>
      <c r="L13" s="26">
        <f t="shared" si="5"/>
        <v>11.102</v>
      </c>
      <c r="M13" s="26">
        <f t="shared" si="5"/>
        <v>5.140000000000001</v>
      </c>
      <c r="N13" s="26">
        <f t="shared" si="5"/>
        <v>7.412999999999999</v>
      </c>
      <c r="O13" s="26">
        <f t="shared" si="5"/>
        <v>5.179</v>
      </c>
      <c r="P13" s="26">
        <f t="shared" si="5"/>
        <v>5.096000000000001</v>
      </c>
      <c r="Q13" s="26">
        <f t="shared" si="5"/>
        <v>5.125</v>
      </c>
      <c r="R13" s="26">
        <f t="shared" si="5"/>
        <v>5.131</v>
      </c>
      <c r="S13" s="26">
        <f t="shared" si="5"/>
        <v>5.031000000000001</v>
      </c>
      <c r="T13" s="26">
        <f t="shared" si="5"/>
        <v>5.205</v>
      </c>
      <c r="U13" s="26">
        <f t="shared" si="5"/>
        <v>5.426</v>
      </c>
      <c r="V13" s="26">
        <f t="shared" si="5"/>
        <v>5.24</v>
      </c>
      <c r="W13" s="26">
        <f t="shared" si="5"/>
        <v>5.28</v>
      </c>
      <c r="X13" s="26">
        <f t="shared" si="5"/>
        <v>3.7339999999999995</v>
      </c>
      <c r="Y13" s="26">
        <f t="shared" si="5"/>
        <v>5.736000000000001</v>
      </c>
      <c r="Z13" s="26">
        <f t="shared" si="5"/>
        <v>4.130000000000001</v>
      </c>
      <c r="AA13" s="26">
        <f t="shared" si="5"/>
        <v>5.195</v>
      </c>
      <c r="AB13" s="26">
        <f t="shared" si="5"/>
        <v>5.337000000000001</v>
      </c>
      <c r="AC13" s="26">
        <f t="shared" si="5"/>
        <v>5.221000000000001</v>
      </c>
      <c r="AD13" s="26">
        <f t="shared" si="5"/>
        <v>5.216</v>
      </c>
      <c r="AE13" s="26">
        <f t="shared" si="5"/>
        <v>5.173</v>
      </c>
      <c r="AF13" s="26">
        <f t="shared" si="5"/>
        <v>5.227000000000001</v>
      </c>
      <c r="AG13" s="26">
        <f t="shared" si="5"/>
        <v>5.223</v>
      </c>
      <c r="AH13" s="26">
        <f t="shared" si="5"/>
        <v>3.3480000000000003</v>
      </c>
      <c r="AI13" s="26">
        <f>AI8*8%/10</f>
        <v>2.6896</v>
      </c>
      <c r="AJ13" s="26">
        <f t="shared" si="5"/>
        <v>5.245</v>
      </c>
      <c r="AK13" s="26">
        <f t="shared" si="5"/>
        <v>5.294</v>
      </c>
      <c r="AL13" s="26">
        <f t="shared" si="5"/>
        <v>5.471000000000001</v>
      </c>
      <c r="AM13" s="26">
        <f t="shared" si="5"/>
        <v>5.051</v>
      </c>
      <c r="AN13" s="26">
        <f t="shared" si="5"/>
        <v>5.223</v>
      </c>
      <c r="AO13" s="26">
        <f t="shared" si="5"/>
        <v>5.15</v>
      </c>
      <c r="AP13" s="26">
        <f t="shared" si="5"/>
        <v>6.245</v>
      </c>
      <c r="AQ13" s="26">
        <f t="shared" si="5"/>
        <v>6.4</v>
      </c>
      <c r="AR13" s="26">
        <f t="shared" si="5"/>
        <v>3.087</v>
      </c>
      <c r="AS13" s="26">
        <f t="shared" si="5"/>
        <v>5.824</v>
      </c>
      <c r="AT13" s="26">
        <f t="shared" si="5"/>
        <v>5.421000000000001</v>
      </c>
      <c r="AU13" s="26">
        <f t="shared" si="5"/>
        <v>5.371</v>
      </c>
    </row>
    <row r="14" spans="1:47" s="5" customFormat="1" ht="18.75" customHeight="1">
      <c r="A14" s="52"/>
      <c r="B14" s="19" t="s">
        <v>13</v>
      </c>
      <c r="C14" s="3">
        <f aca="true" t="shared" si="6" ref="C14:H14">2281.73*C13</f>
        <v>14023.512580000002</v>
      </c>
      <c r="D14" s="3">
        <f t="shared" si="6"/>
        <v>9444.08047</v>
      </c>
      <c r="E14" s="3">
        <f t="shared" si="6"/>
        <v>17487.17872</v>
      </c>
      <c r="F14" s="3">
        <f t="shared" si="6"/>
        <v>10605.48104</v>
      </c>
      <c r="G14" s="3">
        <f t="shared" si="6"/>
        <v>5835.524475</v>
      </c>
      <c r="H14" s="3">
        <f t="shared" si="6"/>
        <v>9389.31895</v>
      </c>
      <c r="I14" s="3">
        <f aca="true" t="shared" si="7" ref="I14:AU14">2281.73*I13</f>
        <v>9266.105530000003</v>
      </c>
      <c r="J14" s="3">
        <f t="shared" si="7"/>
        <v>9434.95355</v>
      </c>
      <c r="K14" s="3">
        <f t="shared" si="7"/>
        <v>9393.88241</v>
      </c>
      <c r="L14" s="3">
        <f t="shared" si="7"/>
        <v>25331.766460000003</v>
      </c>
      <c r="M14" s="3">
        <f t="shared" si="7"/>
        <v>11728.092200000001</v>
      </c>
      <c r="N14" s="3">
        <f t="shared" si="7"/>
        <v>16914.46449</v>
      </c>
      <c r="O14" s="3">
        <f t="shared" si="7"/>
        <v>11817.079670000001</v>
      </c>
      <c r="P14" s="3">
        <f t="shared" si="7"/>
        <v>11627.696080000002</v>
      </c>
      <c r="Q14" s="3">
        <f t="shared" si="7"/>
        <v>11693.866250000001</v>
      </c>
      <c r="R14" s="3">
        <f t="shared" si="7"/>
        <v>11707.556630000001</v>
      </c>
      <c r="S14" s="3">
        <f t="shared" si="7"/>
        <v>11479.383630000002</v>
      </c>
      <c r="T14" s="3">
        <f t="shared" si="7"/>
        <v>11876.40465</v>
      </c>
      <c r="U14" s="3">
        <f t="shared" si="7"/>
        <v>12380.66698</v>
      </c>
      <c r="V14" s="3">
        <f t="shared" si="7"/>
        <v>11956.2652</v>
      </c>
      <c r="W14" s="3">
        <f t="shared" si="7"/>
        <v>12047.5344</v>
      </c>
      <c r="X14" s="3">
        <f t="shared" si="7"/>
        <v>8519.979819999999</v>
      </c>
      <c r="Y14" s="3">
        <f t="shared" si="7"/>
        <v>13088.00328</v>
      </c>
      <c r="Z14" s="3">
        <f t="shared" si="7"/>
        <v>9423.544900000003</v>
      </c>
      <c r="AA14" s="3">
        <f t="shared" si="7"/>
        <v>11853.587350000002</v>
      </c>
      <c r="AB14" s="3">
        <f t="shared" si="7"/>
        <v>12177.593010000002</v>
      </c>
      <c r="AC14" s="3">
        <f t="shared" si="7"/>
        <v>11912.912330000003</v>
      </c>
      <c r="AD14" s="3">
        <f t="shared" si="7"/>
        <v>11901.50368</v>
      </c>
      <c r="AE14" s="3">
        <f t="shared" si="7"/>
        <v>11803.389290000001</v>
      </c>
      <c r="AF14" s="3">
        <f t="shared" si="7"/>
        <v>11926.602710000003</v>
      </c>
      <c r="AG14" s="3">
        <f t="shared" si="7"/>
        <v>11917.47579</v>
      </c>
      <c r="AH14" s="3">
        <f t="shared" si="7"/>
        <v>7639.232040000001</v>
      </c>
      <c r="AI14" s="3">
        <f t="shared" si="7"/>
        <v>6136.941008</v>
      </c>
      <c r="AJ14" s="3">
        <f t="shared" si="7"/>
        <v>11967.673850000001</v>
      </c>
      <c r="AK14" s="3">
        <f t="shared" si="7"/>
        <v>12079.47862</v>
      </c>
      <c r="AL14" s="3">
        <f t="shared" si="7"/>
        <v>12483.344830000002</v>
      </c>
      <c r="AM14" s="3">
        <f t="shared" si="7"/>
        <v>11525.01823</v>
      </c>
      <c r="AN14" s="3">
        <f t="shared" si="7"/>
        <v>11917.47579</v>
      </c>
      <c r="AO14" s="3">
        <f t="shared" si="7"/>
        <v>11750.909500000002</v>
      </c>
      <c r="AP14" s="3">
        <f t="shared" si="7"/>
        <v>14249.40385</v>
      </c>
      <c r="AQ14" s="3">
        <f t="shared" si="7"/>
        <v>14603.072</v>
      </c>
      <c r="AR14" s="3">
        <f t="shared" si="7"/>
        <v>7043.700510000001</v>
      </c>
      <c r="AS14" s="3">
        <f t="shared" si="7"/>
        <v>13288.79552</v>
      </c>
      <c r="AT14" s="3">
        <f t="shared" si="7"/>
        <v>12369.258330000002</v>
      </c>
      <c r="AU14" s="3">
        <f t="shared" si="7"/>
        <v>12255.171830000001</v>
      </c>
    </row>
    <row r="15" spans="1:47" s="5" customFormat="1" ht="18.75" customHeight="1">
      <c r="A15" s="52"/>
      <c r="B15" s="19" t="s">
        <v>2</v>
      </c>
      <c r="C15" s="3">
        <f aca="true" t="shared" si="8" ref="C15:H15">C14/C7/12</f>
        <v>1.901441666666667</v>
      </c>
      <c r="D15" s="3">
        <f t="shared" si="8"/>
        <v>1.901441666666667</v>
      </c>
      <c r="E15" s="3">
        <f t="shared" si="8"/>
        <v>1.9014416666666667</v>
      </c>
      <c r="F15" s="3">
        <f t="shared" si="8"/>
        <v>1.9014416666666667</v>
      </c>
      <c r="G15" s="3">
        <f t="shared" si="8"/>
        <v>0.9507208333333333</v>
      </c>
      <c r="H15" s="3">
        <f t="shared" si="8"/>
        <v>1.901441666666667</v>
      </c>
      <c r="I15" s="3">
        <f aca="true" t="shared" si="9" ref="I15:AU15">I14/I7/12</f>
        <v>1.9014416666666671</v>
      </c>
      <c r="J15" s="3">
        <f t="shared" si="9"/>
        <v>1.9014416666666667</v>
      </c>
      <c r="K15" s="3">
        <f t="shared" si="9"/>
        <v>1.9014416666666667</v>
      </c>
      <c r="L15" s="3">
        <f t="shared" si="9"/>
        <v>1.901441666666667</v>
      </c>
      <c r="M15" s="3">
        <f t="shared" si="9"/>
        <v>1.901441666666667</v>
      </c>
      <c r="N15" s="3">
        <f t="shared" si="9"/>
        <v>1.9014416666666667</v>
      </c>
      <c r="O15" s="3">
        <f t="shared" si="9"/>
        <v>1.901441666666667</v>
      </c>
      <c r="P15" s="3">
        <f t="shared" si="9"/>
        <v>1.901441666666667</v>
      </c>
      <c r="Q15" s="3">
        <f t="shared" si="9"/>
        <v>1.901441666666667</v>
      </c>
      <c r="R15" s="3">
        <f t="shared" si="9"/>
        <v>1.9014416666666667</v>
      </c>
      <c r="S15" s="3">
        <f t="shared" si="9"/>
        <v>1.901441666666667</v>
      </c>
      <c r="T15" s="3">
        <f t="shared" si="9"/>
        <v>1.9014416666666667</v>
      </c>
      <c r="U15" s="3">
        <f t="shared" si="9"/>
        <v>1.9014416666666667</v>
      </c>
      <c r="V15" s="3">
        <f t="shared" si="9"/>
        <v>1.9014416666666667</v>
      </c>
      <c r="W15" s="3">
        <f t="shared" si="9"/>
        <v>1.9014416666666667</v>
      </c>
      <c r="X15" s="3">
        <f t="shared" si="9"/>
        <v>1.9014416666666667</v>
      </c>
      <c r="Y15" s="3">
        <f t="shared" si="9"/>
        <v>1.9014416666666667</v>
      </c>
      <c r="Z15" s="3">
        <f t="shared" si="9"/>
        <v>1.9014416666666671</v>
      </c>
      <c r="AA15" s="3">
        <f t="shared" si="9"/>
        <v>1.901441666666667</v>
      </c>
      <c r="AB15" s="3">
        <f t="shared" si="9"/>
        <v>1.901441666666667</v>
      </c>
      <c r="AC15" s="3">
        <f t="shared" si="9"/>
        <v>1.901441666666667</v>
      </c>
      <c r="AD15" s="3">
        <f t="shared" si="9"/>
        <v>1.9014416666666667</v>
      </c>
      <c r="AE15" s="3">
        <f t="shared" si="9"/>
        <v>1.901441666666667</v>
      </c>
      <c r="AF15" s="3">
        <f t="shared" si="9"/>
        <v>1.901441666666667</v>
      </c>
      <c r="AG15" s="3">
        <f t="shared" si="9"/>
        <v>1.901441666666667</v>
      </c>
      <c r="AH15" s="3">
        <f t="shared" si="9"/>
        <v>1.901441666666667</v>
      </c>
      <c r="AI15" s="3">
        <f t="shared" si="9"/>
        <v>1.5211533333333334</v>
      </c>
      <c r="AJ15" s="3">
        <f t="shared" si="9"/>
        <v>1.901441666666667</v>
      </c>
      <c r="AK15" s="3">
        <f t="shared" si="9"/>
        <v>1.9014416666666667</v>
      </c>
      <c r="AL15" s="3">
        <f t="shared" si="9"/>
        <v>1.901441666666667</v>
      </c>
      <c r="AM15" s="3">
        <f t="shared" si="9"/>
        <v>1.9014416666666667</v>
      </c>
      <c r="AN15" s="3">
        <f t="shared" si="9"/>
        <v>1.901441666666667</v>
      </c>
      <c r="AO15" s="3">
        <f t="shared" si="9"/>
        <v>1.901441666666667</v>
      </c>
      <c r="AP15" s="3">
        <f t="shared" si="9"/>
        <v>1.9014416666666667</v>
      </c>
      <c r="AQ15" s="3">
        <f t="shared" si="9"/>
        <v>1.9014416666666667</v>
      </c>
      <c r="AR15" s="3">
        <f t="shared" si="9"/>
        <v>1.901441666666667</v>
      </c>
      <c r="AS15" s="3">
        <f t="shared" si="9"/>
        <v>1.9014416666666667</v>
      </c>
      <c r="AT15" s="3">
        <f t="shared" si="9"/>
        <v>1.901441666666667</v>
      </c>
      <c r="AU15" s="3">
        <f t="shared" si="9"/>
        <v>1.9014416666666667</v>
      </c>
    </row>
    <row r="16" spans="1:47" s="5" customFormat="1" ht="18.75" customHeight="1" thickBot="1">
      <c r="A16" s="53"/>
      <c r="B16" s="20" t="s">
        <v>0</v>
      </c>
      <c r="C16" s="13" t="s">
        <v>14</v>
      </c>
      <c r="D16" s="13" t="s">
        <v>14</v>
      </c>
      <c r="E16" s="13" t="s">
        <v>14</v>
      </c>
      <c r="F16" s="13" t="s">
        <v>14</v>
      </c>
      <c r="G16" s="13" t="s">
        <v>14</v>
      </c>
      <c r="H16" s="13" t="s">
        <v>14</v>
      </c>
      <c r="I16" s="13" t="s">
        <v>14</v>
      </c>
      <c r="J16" s="13" t="s">
        <v>14</v>
      </c>
      <c r="K16" s="13" t="s">
        <v>14</v>
      </c>
      <c r="L16" s="13" t="s">
        <v>14</v>
      </c>
      <c r="M16" s="13" t="s">
        <v>14</v>
      </c>
      <c r="N16" s="13" t="s">
        <v>14</v>
      </c>
      <c r="O16" s="13" t="s">
        <v>14</v>
      </c>
      <c r="P16" s="13" t="s">
        <v>14</v>
      </c>
      <c r="Q16" s="13" t="s">
        <v>14</v>
      </c>
      <c r="R16" s="13" t="s">
        <v>14</v>
      </c>
      <c r="S16" s="13" t="s">
        <v>14</v>
      </c>
      <c r="T16" s="13" t="s">
        <v>14</v>
      </c>
      <c r="U16" s="13" t="s">
        <v>14</v>
      </c>
      <c r="V16" s="13" t="s">
        <v>14</v>
      </c>
      <c r="W16" s="13" t="s">
        <v>14</v>
      </c>
      <c r="X16" s="13" t="s">
        <v>14</v>
      </c>
      <c r="Y16" s="13" t="s">
        <v>14</v>
      </c>
      <c r="Z16" s="13" t="s">
        <v>14</v>
      </c>
      <c r="AA16" s="13" t="s">
        <v>14</v>
      </c>
      <c r="AB16" s="13" t="s">
        <v>14</v>
      </c>
      <c r="AC16" s="13" t="s">
        <v>14</v>
      </c>
      <c r="AD16" s="13" t="s">
        <v>14</v>
      </c>
      <c r="AE16" s="13" t="s">
        <v>14</v>
      </c>
      <c r="AF16" s="13" t="s">
        <v>14</v>
      </c>
      <c r="AG16" s="13" t="s">
        <v>14</v>
      </c>
      <c r="AH16" s="13" t="s">
        <v>14</v>
      </c>
      <c r="AI16" s="13" t="s">
        <v>14</v>
      </c>
      <c r="AJ16" s="13" t="s">
        <v>14</v>
      </c>
      <c r="AK16" s="13" t="s">
        <v>14</v>
      </c>
      <c r="AL16" s="13" t="s">
        <v>14</v>
      </c>
      <c r="AM16" s="13" t="s">
        <v>14</v>
      </c>
      <c r="AN16" s="13" t="s">
        <v>14</v>
      </c>
      <c r="AO16" s="13" t="s">
        <v>14</v>
      </c>
      <c r="AP16" s="13" t="s">
        <v>14</v>
      </c>
      <c r="AQ16" s="13" t="s">
        <v>14</v>
      </c>
      <c r="AR16" s="13" t="s">
        <v>14</v>
      </c>
      <c r="AS16" s="13" t="s">
        <v>14</v>
      </c>
      <c r="AT16" s="13" t="s">
        <v>14</v>
      </c>
      <c r="AU16" s="13" t="s">
        <v>14</v>
      </c>
    </row>
    <row r="17" spans="1:47" s="27" customFormat="1" ht="18.75" customHeight="1" thickTop="1">
      <c r="A17" s="51" t="s">
        <v>17</v>
      </c>
      <c r="B17" s="21" t="s">
        <v>11</v>
      </c>
      <c r="C17" s="29">
        <v>554.8</v>
      </c>
      <c r="D17" s="29">
        <v>374.1</v>
      </c>
      <c r="E17" s="29">
        <v>708.3</v>
      </c>
      <c r="F17" s="30">
        <v>425.7</v>
      </c>
      <c r="G17" s="29">
        <v>478.1</v>
      </c>
      <c r="H17" s="29">
        <v>378.4</v>
      </c>
      <c r="I17" s="29">
        <v>378</v>
      </c>
      <c r="J17" s="29">
        <v>380.4</v>
      </c>
      <c r="K17" s="29">
        <v>374.2</v>
      </c>
      <c r="L17" s="29">
        <v>1065.7</v>
      </c>
      <c r="M17" s="29">
        <v>476.7</v>
      </c>
      <c r="N17" s="29">
        <v>613</v>
      </c>
      <c r="O17" s="29">
        <v>474.5</v>
      </c>
      <c r="P17" s="29">
        <v>479.3</v>
      </c>
      <c r="Q17" s="29">
        <v>481.1</v>
      </c>
      <c r="R17" s="29">
        <v>487.4</v>
      </c>
      <c r="S17" s="29">
        <v>485</v>
      </c>
      <c r="T17" s="29">
        <v>483.7</v>
      </c>
      <c r="U17" s="29">
        <v>500.9</v>
      </c>
      <c r="V17" s="29">
        <v>486.3</v>
      </c>
      <c r="W17" s="29">
        <v>517.6</v>
      </c>
      <c r="X17" s="29">
        <v>338.8</v>
      </c>
      <c r="Y17" s="29">
        <v>553.7</v>
      </c>
      <c r="Z17" s="29">
        <v>378.2</v>
      </c>
      <c r="AA17" s="29">
        <v>483.1</v>
      </c>
      <c r="AB17" s="29">
        <v>500.5</v>
      </c>
      <c r="AC17" s="29">
        <v>488</v>
      </c>
      <c r="AD17" s="29">
        <v>479.7</v>
      </c>
      <c r="AE17" s="29">
        <v>481.9</v>
      </c>
      <c r="AF17" s="29">
        <v>485.1</v>
      </c>
      <c r="AG17" s="29">
        <v>485.1</v>
      </c>
      <c r="AH17" s="29">
        <v>301.7</v>
      </c>
      <c r="AI17" s="29">
        <v>300.7</v>
      </c>
      <c r="AJ17" s="29">
        <v>489.4</v>
      </c>
      <c r="AK17" s="29">
        <v>492.5</v>
      </c>
      <c r="AL17" s="29">
        <v>534.6</v>
      </c>
      <c r="AM17" s="29">
        <v>486.6</v>
      </c>
      <c r="AN17" s="29">
        <v>484.6</v>
      </c>
      <c r="AO17" s="29">
        <v>485.7</v>
      </c>
      <c r="AP17" s="29">
        <v>562</v>
      </c>
      <c r="AQ17" s="29">
        <v>582.3</v>
      </c>
      <c r="AR17" s="29">
        <v>277.8</v>
      </c>
      <c r="AS17" s="29">
        <v>560.7</v>
      </c>
      <c r="AT17" s="29">
        <v>494.5</v>
      </c>
      <c r="AU17" s="29">
        <v>498.3</v>
      </c>
    </row>
    <row r="18" spans="1:47" s="5" customFormat="1" ht="18.75" customHeight="1">
      <c r="A18" s="52"/>
      <c r="B18" s="22" t="s">
        <v>4</v>
      </c>
      <c r="C18" s="14">
        <f>C17*0.07</f>
        <v>38.836</v>
      </c>
      <c r="D18" s="14">
        <f>D17*0.06</f>
        <v>22.446</v>
      </c>
      <c r="E18" s="14">
        <f>E17*0.08</f>
        <v>56.663999999999994</v>
      </c>
      <c r="F18" s="14">
        <f>F17*0.06</f>
        <v>25.541999999999998</v>
      </c>
      <c r="G18" s="14">
        <f>G17*0.07</f>
        <v>33.467000000000006</v>
      </c>
      <c r="H18" s="14">
        <f>H17*0.05</f>
        <v>18.919999999999998</v>
      </c>
      <c r="I18" s="14">
        <f>I17*0.06</f>
        <v>22.68</v>
      </c>
      <c r="J18" s="14">
        <f>J17*0.05</f>
        <v>19.02</v>
      </c>
      <c r="K18" s="14">
        <f>K17*0.05</f>
        <v>18.71</v>
      </c>
      <c r="L18" s="14">
        <f>L17*0.07</f>
        <v>74.599</v>
      </c>
      <c r="M18" s="14">
        <f>M17*0.07</f>
        <v>33.369</v>
      </c>
      <c r="N18" s="14">
        <f>N17*0.07</f>
        <v>42.910000000000004</v>
      </c>
      <c r="O18" s="14">
        <f aca="true" t="shared" si="10" ref="O18:AO18">O17*0.05</f>
        <v>23.725</v>
      </c>
      <c r="P18" s="14">
        <f t="shared" si="10"/>
        <v>23.965000000000003</v>
      </c>
      <c r="Q18" s="14">
        <f t="shared" si="10"/>
        <v>24.055000000000003</v>
      </c>
      <c r="R18" s="14">
        <f t="shared" si="10"/>
        <v>24.37</v>
      </c>
      <c r="S18" s="14">
        <f t="shared" si="10"/>
        <v>24.25</v>
      </c>
      <c r="T18" s="14">
        <f t="shared" si="10"/>
        <v>24.185000000000002</v>
      </c>
      <c r="U18" s="14">
        <f t="shared" si="10"/>
        <v>25.045</v>
      </c>
      <c r="V18" s="14">
        <f t="shared" si="10"/>
        <v>24.315</v>
      </c>
      <c r="W18" s="14">
        <f t="shared" si="10"/>
        <v>25.880000000000003</v>
      </c>
      <c r="X18" s="14">
        <f t="shared" si="10"/>
        <v>16.94</v>
      </c>
      <c r="Y18" s="14">
        <f t="shared" si="10"/>
        <v>27.685000000000002</v>
      </c>
      <c r="Z18" s="14">
        <f t="shared" si="10"/>
        <v>18.91</v>
      </c>
      <c r="AA18" s="14">
        <f t="shared" si="10"/>
        <v>24.155</v>
      </c>
      <c r="AB18" s="14">
        <f t="shared" si="10"/>
        <v>25.025000000000002</v>
      </c>
      <c r="AC18" s="14">
        <f t="shared" si="10"/>
        <v>24.400000000000002</v>
      </c>
      <c r="AD18" s="14">
        <f t="shared" si="10"/>
        <v>23.985</v>
      </c>
      <c r="AE18" s="14">
        <f t="shared" si="10"/>
        <v>24.095</v>
      </c>
      <c r="AF18" s="14">
        <f t="shared" si="10"/>
        <v>24.255000000000003</v>
      </c>
      <c r="AG18" s="14">
        <f t="shared" si="10"/>
        <v>24.255000000000003</v>
      </c>
      <c r="AH18" s="14">
        <f t="shared" si="10"/>
        <v>15.085</v>
      </c>
      <c r="AI18" s="14">
        <f t="shared" si="10"/>
        <v>15.035</v>
      </c>
      <c r="AJ18" s="14">
        <f t="shared" si="10"/>
        <v>24.47</v>
      </c>
      <c r="AK18" s="14">
        <f t="shared" si="10"/>
        <v>24.625</v>
      </c>
      <c r="AL18" s="14">
        <f t="shared" si="10"/>
        <v>26.730000000000004</v>
      </c>
      <c r="AM18" s="14">
        <f t="shared" si="10"/>
        <v>24.330000000000002</v>
      </c>
      <c r="AN18" s="14">
        <f t="shared" si="10"/>
        <v>24.230000000000004</v>
      </c>
      <c r="AO18" s="14">
        <f t="shared" si="10"/>
        <v>24.285</v>
      </c>
      <c r="AP18" s="14">
        <f>AP17*0.07</f>
        <v>39.34</v>
      </c>
      <c r="AQ18" s="14">
        <f>AQ17*0.07</f>
        <v>40.761</v>
      </c>
      <c r="AR18" s="14">
        <f>AR17*0.05</f>
        <v>13.89</v>
      </c>
      <c r="AS18" s="14">
        <f>AS17*0.07</f>
        <v>39.24900000000001</v>
      </c>
      <c r="AT18" s="14">
        <f>AT17*0.07</f>
        <v>34.615</v>
      </c>
      <c r="AU18" s="14">
        <f>AU17*0.05</f>
        <v>24.915000000000003</v>
      </c>
    </row>
    <row r="19" spans="1:47" s="5" customFormat="1" ht="18.75" customHeight="1">
      <c r="A19" s="52"/>
      <c r="B19" s="19" t="s">
        <v>13</v>
      </c>
      <c r="C19" s="2">
        <f aca="true" t="shared" si="11" ref="C19:H19">445.14*C18</f>
        <v>17287.457039999998</v>
      </c>
      <c r="D19" s="2">
        <f t="shared" si="11"/>
        <v>9991.61244</v>
      </c>
      <c r="E19" s="2">
        <f t="shared" si="11"/>
        <v>25223.412959999998</v>
      </c>
      <c r="F19" s="2">
        <f t="shared" si="11"/>
        <v>11369.765879999999</v>
      </c>
      <c r="G19" s="2">
        <f t="shared" si="11"/>
        <v>14897.500380000001</v>
      </c>
      <c r="H19" s="2">
        <f t="shared" si="11"/>
        <v>8422.048799999999</v>
      </c>
      <c r="I19" s="2">
        <f aca="true" t="shared" si="12" ref="I19:AU19">445.14*I18</f>
        <v>10095.7752</v>
      </c>
      <c r="J19" s="2">
        <f t="shared" si="12"/>
        <v>8466.5628</v>
      </c>
      <c r="K19" s="2">
        <f t="shared" si="12"/>
        <v>8328.5694</v>
      </c>
      <c r="L19" s="2">
        <f t="shared" si="12"/>
        <v>33206.99886</v>
      </c>
      <c r="M19" s="2">
        <f t="shared" si="12"/>
        <v>14853.87666</v>
      </c>
      <c r="N19" s="2">
        <f t="shared" si="12"/>
        <v>19100.9574</v>
      </c>
      <c r="O19" s="2">
        <f t="shared" si="12"/>
        <v>10560.9465</v>
      </c>
      <c r="P19" s="2">
        <f t="shared" si="12"/>
        <v>10667.780100000002</v>
      </c>
      <c r="Q19" s="2">
        <f t="shared" si="12"/>
        <v>10707.842700000001</v>
      </c>
      <c r="R19" s="2">
        <f t="shared" si="12"/>
        <v>10848.0618</v>
      </c>
      <c r="S19" s="2">
        <f t="shared" si="12"/>
        <v>10794.645</v>
      </c>
      <c r="T19" s="2">
        <f t="shared" si="12"/>
        <v>10765.7109</v>
      </c>
      <c r="U19" s="2">
        <f t="shared" si="12"/>
        <v>11148.5313</v>
      </c>
      <c r="V19" s="2">
        <f t="shared" si="12"/>
        <v>10823.5791</v>
      </c>
      <c r="W19" s="2">
        <f t="shared" si="12"/>
        <v>11520.2232</v>
      </c>
      <c r="X19" s="2">
        <f t="shared" si="12"/>
        <v>7540.671600000001</v>
      </c>
      <c r="Y19" s="2">
        <f t="shared" si="12"/>
        <v>12323.7009</v>
      </c>
      <c r="Z19" s="2">
        <f t="shared" si="12"/>
        <v>8417.5974</v>
      </c>
      <c r="AA19" s="2">
        <f t="shared" si="12"/>
        <v>10752.3567</v>
      </c>
      <c r="AB19" s="2">
        <f t="shared" si="12"/>
        <v>11139.6285</v>
      </c>
      <c r="AC19" s="2">
        <f t="shared" si="12"/>
        <v>10861.416000000001</v>
      </c>
      <c r="AD19" s="2">
        <f t="shared" si="12"/>
        <v>10676.6829</v>
      </c>
      <c r="AE19" s="2">
        <f t="shared" si="12"/>
        <v>10725.648299999999</v>
      </c>
      <c r="AF19" s="2">
        <f t="shared" si="12"/>
        <v>10796.870700000001</v>
      </c>
      <c r="AG19" s="2">
        <f t="shared" si="12"/>
        <v>10796.870700000001</v>
      </c>
      <c r="AH19" s="2">
        <f t="shared" si="12"/>
        <v>6714.936900000001</v>
      </c>
      <c r="AI19" s="2">
        <f t="shared" si="12"/>
        <v>6692.6799</v>
      </c>
      <c r="AJ19" s="2">
        <f t="shared" si="12"/>
        <v>10892.575799999999</v>
      </c>
      <c r="AK19" s="2">
        <f t="shared" si="12"/>
        <v>10961.5725</v>
      </c>
      <c r="AL19" s="2">
        <f t="shared" si="12"/>
        <v>11898.592200000001</v>
      </c>
      <c r="AM19" s="2">
        <f t="shared" si="12"/>
        <v>10830.2562</v>
      </c>
      <c r="AN19" s="2">
        <f t="shared" si="12"/>
        <v>10785.7422</v>
      </c>
      <c r="AO19" s="2">
        <f t="shared" si="12"/>
        <v>10810.2249</v>
      </c>
      <c r="AP19" s="2">
        <f t="shared" si="12"/>
        <v>17511.8076</v>
      </c>
      <c r="AQ19" s="2">
        <f t="shared" si="12"/>
        <v>18144.35154</v>
      </c>
      <c r="AR19" s="2">
        <f t="shared" si="12"/>
        <v>6182.9946</v>
      </c>
      <c r="AS19" s="2">
        <f t="shared" si="12"/>
        <v>17471.299860000003</v>
      </c>
      <c r="AT19" s="2">
        <f t="shared" si="12"/>
        <v>15408.5211</v>
      </c>
      <c r="AU19" s="2">
        <f t="shared" si="12"/>
        <v>11090.663100000002</v>
      </c>
    </row>
    <row r="20" spans="1:47" s="5" customFormat="1" ht="18.75" customHeight="1">
      <c r="A20" s="52"/>
      <c r="B20" s="19" t="s">
        <v>2</v>
      </c>
      <c r="C20" s="3">
        <f aca="true" t="shared" si="13" ref="C20:H20">C19/C7/12</f>
        <v>2.34399840546697</v>
      </c>
      <c r="D20" s="3">
        <f t="shared" si="13"/>
        <v>2.0116800434887656</v>
      </c>
      <c r="E20" s="3">
        <f t="shared" si="13"/>
        <v>2.742629279749478</v>
      </c>
      <c r="F20" s="3">
        <f t="shared" si="13"/>
        <v>2.0384692125645434</v>
      </c>
      <c r="G20" s="3">
        <f t="shared" si="13"/>
        <v>2.42709357771261</v>
      </c>
      <c r="H20" s="3">
        <f t="shared" si="13"/>
        <v>1.7055586877278248</v>
      </c>
      <c r="I20" s="3">
        <f aca="true" t="shared" si="14" ref="I20:AU20">I19/I7/12</f>
        <v>2.0716931790199458</v>
      </c>
      <c r="J20" s="3">
        <f t="shared" si="14"/>
        <v>1.7062802902055623</v>
      </c>
      <c r="K20" s="3">
        <f t="shared" si="14"/>
        <v>1.6858087199417051</v>
      </c>
      <c r="L20" s="3">
        <f t="shared" si="14"/>
        <v>2.492568820933165</v>
      </c>
      <c r="M20" s="3">
        <f t="shared" si="14"/>
        <v>2.408216060311284</v>
      </c>
      <c r="N20" s="3">
        <f t="shared" si="14"/>
        <v>2.1472365439093486</v>
      </c>
      <c r="O20" s="3">
        <f t="shared" si="14"/>
        <v>1.6993220216257967</v>
      </c>
      <c r="P20" s="3">
        <f t="shared" si="14"/>
        <v>1.7444695349293566</v>
      </c>
      <c r="Q20" s="3">
        <f t="shared" si="14"/>
        <v>1.7411126341463417</v>
      </c>
      <c r="R20" s="3">
        <f t="shared" si="14"/>
        <v>1.7618498343402844</v>
      </c>
      <c r="S20" s="3">
        <f t="shared" si="14"/>
        <v>1.7880217650566488</v>
      </c>
      <c r="T20" s="3">
        <f t="shared" si="14"/>
        <v>1.7236168587896252</v>
      </c>
      <c r="U20" s="3">
        <f t="shared" si="14"/>
        <v>1.7122083947659419</v>
      </c>
      <c r="V20" s="3">
        <f t="shared" si="14"/>
        <v>1.7213071087786262</v>
      </c>
      <c r="W20" s="3">
        <f t="shared" si="14"/>
        <v>1.8182170454545457</v>
      </c>
      <c r="X20" s="3">
        <f t="shared" si="14"/>
        <v>1.6828851098018214</v>
      </c>
      <c r="Y20" s="3">
        <f t="shared" si="14"/>
        <v>1.79040285041841</v>
      </c>
      <c r="Z20" s="3">
        <f t="shared" si="14"/>
        <v>1.6984659806295401</v>
      </c>
      <c r="AA20" s="3">
        <f t="shared" si="14"/>
        <v>1.7247925409047162</v>
      </c>
      <c r="AB20" s="3">
        <f t="shared" si="14"/>
        <v>1.7393711354693648</v>
      </c>
      <c r="AC20" s="3">
        <f t="shared" si="14"/>
        <v>1.7336104194598736</v>
      </c>
      <c r="AD20" s="3">
        <f t="shared" si="14"/>
        <v>1.705758387653374</v>
      </c>
      <c r="AE20" s="3">
        <f t="shared" si="14"/>
        <v>1.7278252947999226</v>
      </c>
      <c r="AF20" s="3">
        <f t="shared" si="14"/>
        <v>1.7213300650468721</v>
      </c>
      <c r="AG20" s="3">
        <f t="shared" si="14"/>
        <v>1.722648334290638</v>
      </c>
      <c r="AH20" s="3">
        <f t="shared" si="14"/>
        <v>1.6713801523297491</v>
      </c>
      <c r="AI20" s="3">
        <f t="shared" si="14"/>
        <v>1.6589034057108865</v>
      </c>
      <c r="AJ20" s="3">
        <f t="shared" si="14"/>
        <v>1.7306285033365107</v>
      </c>
      <c r="AK20" s="3">
        <f t="shared" si="14"/>
        <v>1.725471052134492</v>
      </c>
      <c r="AL20" s="3">
        <f t="shared" si="14"/>
        <v>1.8123731493328459</v>
      </c>
      <c r="AM20" s="3">
        <f t="shared" si="14"/>
        <v>1.786817164917838</v>
      </c>
      <c r="AN20" s="3">
        <f t="shared" si="14"/>
        <v>1.7208727742676624</v>
      </c>
      <c r="AO20" s="3">
        <f t="shared" si="14"/>
        <v>1.749227330097087</v>
      </c>
      <c r="AP20" s="3">
        <f t="shared" si="14"/>
        <v>2.3367771016813452</v>
      </c>
      <c r="AQ20" s="3">
        <f t="shared" si="14"/>
        <v>2.3625457734375</v>
      </c>
      <c r="AR20" s="3">
        <f t="shared" si="14"/>
        <v>1.6690947521865889</v>
      </c>
      <c r="AS20" s="3">
        <f t="shared" si="14"/>
        <v>2.499899819711539</v>
      </c>
      <c r="AT20" s="3">
        <f t="shared" si="14"/>
        <v>2.3686467902600996</v>
      </c>
      <c r="AU20" s="3">
        <f t="shared" si="14"/>
        <v>1.7207632191398252</v>
      </c>
    </row>
    <row r="21" spans="1:47" s="5" customFormat="1" ht="18.75" customHeight="1" thickBot="1">
      <c r="A21" s="53"/>
      <c r="B21" s="20" t="s">
        <v>0</v>
      </c>
      <c r="C21" s="13" t="s">
        <v>14</v>
      </c>
      <c r="D21" s="13" t="s">
        <v>14</v>
      </c>
      <c r="E21" s="13" t="s">
        <v>14</v>
      </c>
      <c r="F21" s="13" t="s">
        <v>14</v>
      </c>
      <c r="G21" s="13" t="s">
        <v>14</v>
      </c>
      <c r="H21" s="13" t="s">
        <v>14</v>
      </c>
      <c r="I21" s="13" t="s">
        <v>14</v>
      </c>
      <c r="J21" s="13" t="s">
        <v>14</v>
      </c>
      <c r="K21" s="13" t="s">
        <v>14</v>
      </c>
      <c r="L21" s="13" t="s">
        <v>14</v>
      </c>
      <c r="M21" s="13" t="s">
        <v>14</v>
      </c>
      <c r="N21" s="13" t="s">
        <v>14</v>
      </c>
      <c r="O21" s="13" t="s">
        <v>14</v>
      </c>
      <c r="P21" s="13" t="s">
        <v>14</v>
      </c>
      <c r="Q21" s="13" t="s">
        <v>14</v>
      </c>
      <c r="R21" s="13" t="s">
        <v>14</v>
      </c>
      <c r="S21" s="13" t="s">
        <v>14</v>
      </c>
      <c r="T21" s="13" t="s">
        <v>14</v>
      </c>
      <c r="U21" s="13" t="s">
        <v>14</v>
      </c>
      <c r="V21" s="13" t="s">
        <v>14</v>
      </c>
      <c r="W21" s="13" t="s">
        <v>14</v>
      </c>
      <c r="X21" s="13" t="s">
        <v>14</v>
      </c>
      <c r="Y21" s="13" t="s">
        <v>14</v>
      </c>
      <c r="Z21" s="13" t="s">
        <v>14</v>
      </c>
      <c r="AA21" s="13" t="s">
        <v>14</v>
      </c>
      <c r="AB21" s="13" t="s">
        <v>14</v>
      </c>
      <c r="AC21" s="13" t="s">
        <v>14</v>
      </c>
      <c r="AD21" s="13" t="s">
        <v>14</v>
      </c>
      <c r="AE21" s="13" t="s">
        <v>14</v>
      </c>
      <c r="AF21" s="13" t="s">
        <v>14</v>
      </c>
      <c r="AG21" s="13" t="s">
        <v>14</v>
      </c>
      <c r="AH21" s="13" t="s">
        <v>14</v>
      </c>
      <c r="AI21" s="13" t="s">
        <v>14</v>
      </c>
      <c r="AJ21" s="13" t="s">
        <v>14</v>
      </c>
      <c r="AK21" s="13" t="s">
        <v>14</v>
      </c>
      <c r="AL21" s="13" t="s">
        <v>14</v>
      </c>
      <c r="AM21" s="13" t="s">
        <v>14</v>
      </c>
      <c r="AN21" s="13" t="s">
        <v>14</v>
      </c>
      <c r="AO21" s="13" t="s">
        <v>14</v>
      </c>
      <c r="AP21" s="13" t="s">
        <v>14</v>
      </c>
      <c r="AQ21" s="13" t="s">
        <v>14</v>
      </c>
      <c r="AR21" s="13" t="s">
        <v>14</v>
      </c>
      <c r="AS21" s="13" t="s">
        <v>14</v>
      </c>
      <c r="AT21" s="13" t="s">
        <v>14</v>
      </c>
      <c r="AU21" s="13" t="s">
        <v>14</v>
      </c>
    </row>
    <row r="22" spans="1:47" s="5" customFormat="1" ht="18.75" customHeight="1" thickTop="1">
      <c r="A22" s="54" t="s">
        <v>45</v>
      </c>
      <c r="B22" s="35" t="s">
        <v>13</v>
      </c>
      <c r="C22" s="36">
        <v>7500</v>
      </c>
      <c r="D22" s="36">
        <v>7500</v>
      </c>
      <c r="E22" s="36">
        <v>7500</v>
      </c>
      <c r="F22" s="36">
        <v>7500</v>
      </c>
      <c r="G22" s="36">
        <v>7500</v>
      </c>
      <c r="H22" s="36">
        <v>7500</v>
      </c>
      <c r="I22" s="36">
        <v>7500</v>
      </c>
      <c r="J22" s="36">
        <v>7500</v>
      </c>
      <c r="K22" s="36">
        <v>7500</v>
      </c>
      <c r="L22" s="36">
        <v>7500</v>
      </c>
      <c r="M22" s="36">
        <v>7500</v>
      </c>
      <c r="N22" s="36">
        <v>7500</v>
      </c>
      <c r="O22" s="36">
        <v>7500</v>
      </c>
      <c r="P22" s="36">
        <v>7500</v>
      </c>
      <c r="Q22" s="36">
        <v>7500</v>
      </c>
      <c r="R22" s="36">
        <v>7500</v>
      </c>
      <c r="S22" s="36">
        <v>7500</v>
      </c>
      <c r="T22" s="36">
        <v>7500</v>
      </c>
      <c r="U22" s="36">
        <v>7500</v>
      </c>
      <c r="V22" s="36">
        <v>7500</v>
      </c>
      <c r="W22" s="36">
        <v>7500</v>
      </c>
      <c r="X22" s="36">
        <v>7500</v>
      </c>
      <c r="Y22" s="36">
        <v>7500</v>
      </c>
      <c r="Z22" s="36">
        <v>7500</v>
      </c>
      <c r="AA22" s="36">
        <v>7500</v>
      </c>
      <c r="AB22" s="36">
        <v>7500</v>
      </c>
      <c r="AC22" s="36">
        <v>7500</v>
      </c>
      <c r="AD22" s="36">
        <v>7500</v>
      </c>
      <c r="AE22" s="36">
        <v>7500</v>
      </c>
      <c r="AF22" s="36">
        <v>7500</v>
      </c>
      <c r="AG22" s="36">
        <v>7500</v>
      </c>
      <c r="AH22" s="36">
        <v>7500</v>
      </c>
      <c r="AI22" s="36">
        <v>7500</v>
      </c>
      <c r="AJ22" s="36">
        <v>7500</v>
      </c>
      <c r="AK22" s="36">
        <v>7500</v>
      </c>
      <c r="AL22" s="36">
        <v>7500</v>
      </c>
      <c r="AM22" s="36">
        <v>7500</v>
      </c>
      <c r="AN22" s="36">
        <v>7500</v>
      </c>
      <c r="AO22" s="36">
        <v>7500</v>
      </c>
      <c r="AP22" s="36">
        <v>7500</v>
      </c>
      <c r="AQ22" s="36">
        <v>7500</v>
      </c>
      <c r="AR22" s="36">
        <v>7500</v>
      </c>
      <c r="AS22" s="36">
        <v>7500</v>
      </c>
      <c r="AT22" s="36">
        <v>7500</v>
      </c>
      <c r="AU22" s="36">
        <v>7500</v>
      </c>
    </row>
    <row r="23" spans="1:47" s="5" customFormat="1" ht="18.75" customHeight="1">
      <c r="A23" s="55"/>
      <c r="B23" s="35" t="s">
        <v>2</v>
      </c>
      <c r="C23" s="36">
        <f>C22/C7/24</f>
        <v>0.5084607875040676</v>
      </c>
      <c r="D23" s="36">
        <f aca="true" t="shared" si="15" ref="D23:AU23">D22/D7/24</f>
        <v>0.755013288233873</v>
      </c>
      <c r="E23" s="36">
        <f t="shared" si="15"/>
        <v>0.4077505219206681</v>
      </c>
      <c r="F23" s="36">
        <f t="shared" si="15"/>
        <v>0.6723321858864028</v>
      </c>
      <c r="G23" s="36">
        <f t="shared" si="15"/>
        <v>0.6109481915933529</v>
      </c>
      <c r="H23" s="36">
        <f t="shared" si="15"/>
        <v>0.7594167679222358</v>
      </c>
      <c r="I23" s="36">
        <f t="shared" si="15"/>
        <v>0.7695148978084215</v>
      </c>
      <c r="J23" s="36">
        <f t="shared" si="15"/>
        <v>0.7557436517533253</v>
      </c>
      <c r="K23" s="36">
        <f t="shared" si="15"/>
        <v>0.7590478503764877</v>
      </c>
      <c r="L23" s="36">
        <f t="shared" si="15"/>
        <v>0.2814808142676995</v>
      </c>
      <c r="M23" s="36">
        <f t="shared" si="15"/>
        <v>0.607976653696498</v>
      </c>
      <c r="N23" s="36">
        <f t="shared" si="15"/>
        <v>0.421556724672872</v>
      </c>
      <c r="O23" s="36">
        <f t="shared" si="15"/>
        <v>0.6033983394477699</v>
      </c>
      <c r="P23" s="36">
        <f t="shared" si="15"/>
        <v>0.6132260596546311</v>
      </c>
      <c r="Q23" s="36">
        <f t="shared" si="15"/>
        <v>0.6097560975609756</v>
      </c>
      <c r="R23" s="36">
        <f t="shared" si="15"/>
        <v>0.6090430715260183</v>
      </c>
      <c r="S23" s="36">
        <f t="shared" si="15"/>
        <v>0.6211488769628304</v>
      </c>
      <c r="T23" s="36">
        <f t="shared" si="15"/>
        <v>0.6003842459173871</v>
      </c>
      <c r="U23" s="36">
        <f t="shared" si="15"/>
        <v>0.5759307040176925</v>
      </c>
      <c r="V23" s="36">
        <f t="shared" si="15"/>
        <v>0.5963740458015268</v>
      </c>
      <c r="W23" s="36">
        <f t="shared" si="15"/>
        <v>0.5918560606060607</v>
      </c>
      <c r="X23" s="36">
        <f t="shared" si="15"/>
        <v>0.8369041242635245</v>
      </c>
      <c r="Y23" s="36">
        <f t="shared" si="15"/>
        <v>0.5448047419804741</v>
      </c>
      <c r="Z23" s="36">
        <f t="shared" si="15"/>
        <v>0.7566585956416465</v>
      </c>
      <c r="AA23" s="36">
        <f t="shared" si="15"/>
        <v>0.6015399422521656</v>
      </c>
      <c r="AB23" s="36">
        <f t="shared" si="15"/>
        <v>0.5855349447255012</v>
      </c>
      <c r="AC23" s="36">
        <f t="shared" si="15"/>
        <v>0.5985443401647194</v>
      </c>
      <c r="AD23" s="36">
        <f t="shared" si="15"/>
        <v>0.5991180981595091</v>
      </c>
      <c r="AE23" s="36">
        <f t="shared" si="15"/>
        <v>0.6040982022037503</v>
      </c>
      <c r="AF23" s="36">
        <f t="shared" si="15"/>
        <v>0.5978572795102353</v>
      </c>
      <c r="AG23" s="36">
        <f t="shared" si="15"/>
        <v>0.598315144552939</v>
      </c>
      <c r="AH23" s="36">
        <f t="shared" si="15"/>
        <v>0.9333930704898447</v>
      </c>
      <c r="AI23" s="36">
        <f t="shared" si="15"/>
        <v>0.9295062462819751</v>
      </c>
      <c r="AJ23" s="36">
        <f t="shared" si="15"/>
        <v>0.5958055290753098</v>
      </c>
      <c r="AK23" s="36">
        <f t="shared" si="15"/>
        <v>0.5902908953532301</v>
      </c>
      <c r="AL23" s="36">
        <f t="shared" si="15"/>
        <v>0.5711935660756717</v>
      </c>
      <c r="AM23" s="36">
        <f t="shared" si="15"/>
        <v>0.6186893684418927</v>
      </c>
      <c r="AN23" s="36">
        <f t="shared" si="15"/>
        <v>0.598315144552939</v>
      </c>
      <c r="AO23" s="36">
        <f t="shared" si="15"/>
        <v>0.6067961165048544</v>
      </c>
      <c r="AP23" s="36">
        <f t="shared" si="15"/>
        <v>0.500400320256205</v>
      </c>
      <c r="AQ23" s="36">
        <f t="shared" si="15"/>
        <v>0.48828125</v>
      </c>
      <c r="AR23" s="36">
        <f t="shared" si="15"/>
        <v>1.0123096857790734</v>
      </c>
      <c r="AS23" s="36">
        <f t="shared" si="15"/>
        <v>0.5365728021978022</v>
      </c>
      <c r="AT23" s="36">
        <f t="shared" si="15"/>
        <v>0.5764619073971592</v>
      </c>
      <c r="AU23" s="36">
        <f t="shared" si="15"/>
        <v>0.5818283373673431</v>
      </c>
    </row>
    <row r="24" spans="1:47" s="5" customFormat="1" ht="18.75" customHeight="1" thickBot="1">
      <c r="A24" s="56"/>
      <c r="B24" s="37" t="s">
        <v>0</v>
      </c>
      <c r="C24" s="38" t="s">
        <v>46</v>
      </c>
      <c r="D24" s="38" t="s">
        <v>46</v>
      </c>
      <c r="E24" s="38" t="s">
        <v>46</v>
      </c>
      <c r="F24" s="38" t="s">
        <v>46</v>
      </c>
      <c r="G24" s="38" t="s">
        <v>46</v>
      </c>
      <c r="H24" s="38" t="s">
        <v>46</v>
      </c>
      <c r="I24" s="38" t="s">
        <v>46</v>
      </c>
      <c r="J24" s="38" t="s">
        <v>46</v>
      </c>
      <c r="K24" s="38" t="s">
        <v>46</v>
      </c>
      <c r="L24" s="38" t="s">
        <v>46</v>
      </c>
      <c r="M24" s="38" t="s">
        <v>46</v>
      </c>
      <c r="N24" s="38" t="s">
        <v>46</v>
      </c>
      <c r="O24" s="38" t="s">
        <v>46</v>
      </c>
      <c r="P24" s="38" t="s">
        <v>46</v>
      </c>
      <c r="Q24" s="38" t="s">
        <v>46</v>
      </c>
      <c r="R24" s="38" t="s">
        <v>46</v>
      </c>
      <c r="S24" s="38" t="s">
        <v>46</v>
      </c>
      <c r="T24" s="38" t="s">
        <v>46</v>
      </c>
      <c r="U24" s="38" t="s">
        <v>46</v>
      </c>
      <c r="V24" s="38" t="s">
        <v>46</v>
      </c>
      <c r="W24" s="38" t="s">
        <v>46</v>
      </c>
      <c r="X24" s="38" t="s">
        <v>46</v>
      </c>
      <c r="Y24" s="38" t="s">
        <v>46</v>
      </c>
      <c r="Z24" s="38" t="s">
        <v>46</v>
      </c>
      <c r="AA24" s="38" t="s">
        <v>46</v>
      </c>
      <c r="AB24" s="38" t="s">
        <v>46</v>
      </c>
      <c r="AC24" s="38" t="s">
        <v>46</v>
      </c>
      <c r="AD24" s="38" t="s">
        <v>46</v>
      </c>
      <c r="AE24" s="38" t="s">
        <v>46</v>
      </c>
      <c r="AF24" s="38" t="s">
        <v>46</v>
      </c>
      <c r="AG24" s="38" t="s">
        <v>46</v>
      </c>
      <c r="AH24" s="38" t="s">
        <v>46</v>
      </c>
      <c r="AI24" s="38" t="s">
        <v>46</v>
      </c>
      <c r="AJ24" s="38" t="s">
        <v>46</v>
      </c>
      <c r="AK24" s="38" t="s">
        <v>46</v>
      </c>
      <c r="AL24" s="38" t="s">
        <v>46</v>
      </c>
      <c r="AM24" s="38" t="s">
        <v>46</v>
      </c>
      <c r="AN24" s="38" t="s">
        <v>46</v>
      </c>
      <c r="AO24" s="38" t="s">
        <v>46</v>
      </c>
      <c r="AP24" s="38" t="s">
        <v>46</v>
      </c>
      <c r="AQ24" s="38" t="s">
        <v>46</v>
      </c>
      <c r="AR24" s="38" t="s">
        <v>46</v>
      </c>
      <c r="AS24" s="38" t="s">
        <v>46</v>
      </c>
      <c r="AT24" s="38" t="s">
        <v>46</v>
      </c>
      <c r="AU24" s="38" t="s">
        <v>46</v>
      </c>
    </row>
    <row r="25" spans="1:47" s="5" customFormat="1" ht="18.75" customHeight="1" thickTop="1">
      <c r="A25" s="51" t="s">
        <v>18</v>
      </c>
      <c r="B25" s="18" t="s">
        <v>5</v>
      </c>
      <c r="C25" s="15">
        <f>C8*0.7%</f>
        <v>4.3022</v>
      </c>
      <c r="D25" s="15">
        <f>D8*0.7%</f>
        <v>2.8972999999999995</v>
      </c>
      <c r="E25" s="15">
        <f>E8*0.7%</f>
        <v>5.364799999999999</v>
      </c>
      <c r="F25" s="15">
        <f>F8*0.7%</f>
        <v>3.2535999999999996</v>
      </c>
      <c r="G25" s="15">
        <f>G8*0.5%</f>
        <v>2.5575</v>
      </c>
      <c r="H25" s="15">
        <f aca="true" t="shared" si="16" ref="H25:AU25">H8*0.7%</f>
        <v>2.8804999999999996</v>
      </c>
      <c r="I25" s="15">
        <f t="shared" si="16"/>
        <v>2.8427</v>
      </c>
      <c r="J25" s="15">
        <f t="shared" si="16"/>
        <v>2.8945</v>
      </c>
      <c r="K25" s="15">
        <f t="shared" si="16"/>
        <v>2.8818999999999995</v>
      </c>
      <c r="L25" s="15">
        <f t="shared" si="16"/>
        <v>7.7714</v>
      </c>
      <c r="M25" s="15">
        <f t="shared" si="16"/>
        <v>3.5979999999999994</v>
      </c>
      <c r="N25" s="15">
        <f t="shared" si="16"/>
        <v>5.189099999999999</v>
      </c>
      <c r="O25" s="15">
        <f t="shared" si="16"/>
        <v>3.6252999999999993</v>
      </c>
      <c r="P25" s="15">
        <f t="shared" si="16"/>
        <v>3.5671999999999997</v>
      </c>
      <c r="Q25" s="15">
        <f t="shared" si="16"/>
        <v>3.5874999999999995</v>
      </c>
      <c r="R25" s="15">
        <f t="shared" si="16"/>
        <v>3.5917</v>
      </c>
      <c r="S25" s="15">
        <f t="shared" si="16"/>
        <v>3.5216999999999996</v>
      </c>
      <c r="T25" s="15">
        <f t="shared" si="16"/>
        <v>3.6434999999999995</v>
      </c>
      <c r="U25" s="15">
        <f t="shared" si="16"/>
        <v>3.7981999999999996</v>
      </c>
      <c r="V25" s="15">
        <f t="shared" si="16"/>
        <v>3.6679999999999997</v>
      </c>
      <c r="W25" s="15">
        <f t="shared" si="16"/>
        <v>3.6959999999999997</v>
      </c>
      <c r="X25" s="15">
        <f t="shared" si="16"/>
        <v>2.6137999999999995</v>
      </c>
      <c r="Y25" s="15">
        <f t="shared" si="16"/>
        <v>4.0152</v>
      </c>
      <c r="Z25" s="15">
        <f t="shared" si="16"/>
        <v>2.8909999999999996</v>
      </c>
      <c r="AA25" s="15">
        <f t="shared" si="16"/>
        <v>3.6365</v>
      </c>
      <c r="AB25" s="15">
        <f t="shared" si="16"/>
        <v>3.7359</v>
      </c>
      <c r="AC25" s="15">
        <f t="shared" si="16"/>
        <v>3.6546999999999996</v>
      </c>
      <c r="AD25" s="15">
        <f t="shared" si="16"/>
        <v>3.6512</v>
      </c>
      <c r="AE25" s="15">
        <f t="shared" si="16"/>
        <v>3.6210999999999993</v>
      </c>
      <c r="AF25" s="15">
        <f t="shared" si="16"/>
        <v>3.6589</v>
      </c>
      <c r="AG25" s="15">
        <f t="shared" si="16"/>
        <v>3.6560999999999995</v>
      </c>
      <c r="AH25" s="15">
        <f t="shared" si="16"/>
        <v>2.3436</v>
      </c>
      <c r="AI25" s="15">
        <f t="shared" si="16"/>
        <v>2.3533999999999997</v>
      </c>
      <c r="AJ25" s="15">
        <f t="shared" si="16"/>
        <v>3.6714999999999995</v>
      </c>
      <c r="AK25" s="15">
        <f t="shared" si="16"/>
        <v>3.7057999999999995</v>
      </c>
      <c r="AL25" s="15">
        <f t="shared" si="16"/>
        <v>3.8297</v>
      </c>
      <c r="AM25" s="15">
        <f t="shared" si="16"/>
        <v>3.5357</v>
      </c>
      <c r="AN25" s="15">
        <f t="shared" si="16"/>
        <v>3.6560999999999995</v>
      </c>
      <c r="AO25" s="15">
        <f t="shared" si="16"/>
        <v>3.6049999999999995</v>
      </c>
      <c r="AP25" s="15">
        <f t="shared" si="16"/>
        <v>4.371499999999999</v>
      </c>
      <c r="AQ25" s="15">
        <f t="shared" si="16"/>
        <v>4.4799999999999995</v>
      </c>
      <c r="AR25" s="15">
        <f t="shared" si="16"/>
        <v>2.1609</v>
      </c>
      <c r="AS25" s="15">
        <f t="shared" si="16"/>
        <v>4.0767999999999995</v>
      </c>
      <c r="AT25" s="15">
        <f t="shared" si="16"/>
        <v>3.7946999999999997</v>
      </c>
      <c r="AU25" s="15">
        <f t="shared" si="16"/>
        <v>3.7596999999999996</v>
      </c>
    </row>
    <row r="26" spans="1:47" s="5" customFormat="1" ht="18.75" customHeight="1">
      <c r="A26" s="52"/>
      <c r="B26" s="19" t="s">
        <v>13</v>
      </c>
      <c r="C26" s="14">
        <f aca="true" t="shared" si="17" ref="C26:H26">45.32*C25</f>
        <v>194.975704</v>
      </c>
      <c r="D26" s="14">
        <f t="shared" si="17"/>
        <v>131.305636</v>
      </c>
      <c r="E26" s="14">
        <f t="shared" si="17"/>
        <v>243.13273599999997</v>
      </c>
      <c r="F26" s="14">
        <f t="shared" si="17"/>
        <v>147.453152</v>
      </c>
      <c r="G26" s="14">
        <f t="shared" si="17"/>
        <v>115.9059</v>
      </c>
      <c r="H26" s="14">
        <f t="shared" si="17"/>
        <v>130.54425999999998</v>
      </c>
      <c r="I26" s="14">
        <f aca="true" t="shared" si="18" ref="I26:AU26">45.32*I25</f>
        <v>128.831164</v>
      </c>
      <c r="J26" s="14">
        <f t="shared" si="18"/>
        <v>131.17874</v>
      </c>
      <c r="K26" s="14">
        <f t="shared" si="18"/>
        <v>130.60770799999997</v>
      </c>
      <c r="L26" s="14">
        <f t="shared" si="18"/>
        <v>352.199848</v>
      </c>
      <c r="M26" s="14">
        <f t="shared" si="18"/>
        <v>163.06135999999998</v>
      </c>
      <c r="N26" s="14">
        <f t="shared" si="18"/>
        <v>235.17001199999996</v>
      </c>
      <c r="O26" s="14">
        <f t="shared" si="18"/>
        <v>164.29859599999997</v>
      </c>
      <c r="P26" s="14">
        <f t="shared" si="18"/>
        <v>161.665504</v>
      </c>
      <c r="Q26" s="14">
        <f t="shared" si="18"/>
        <v>162.58549999999997</v>
      </c>
      <c r="R26" s="14">
        <f t="shared" si="18"/>
        <v>162.775844</v>
      </c>
      <c r="S26" s="14">
        <f t="shared" si="18"/>
        <v>159.603444</v>
      </c>
      <c r="T26" s="14">
        <f t="shared" si="18"/>
        <v>165.12341999999998</v>
      </c>
      <c r="U26" s="14">
        <f t="shared" si="18"/>
        <v>172.134424</v>
      </c>
      <c r="V26" s="14">
        <f t="shared" si="18"/>
        <v>166.23376</v>
      </c>
      <c r="W26" s="14">
        <f t="shared" si="18"/>
        <v>167.50271999999998</v>
      </c>
      <c r="X26" s="14">
        <f t="shared" si="18"/>
        <v>118.45741599999998</v>
      </c>
      <c r="Y26" s="14">
        <f t="shared" si="18"/>
        <v>181.968864</v>
      </c>
      <c r="Z26" s="14">
        <f t="shared" si="18"/>
        <v>131.02012</v>
      </c>
      <c r="AA26" s="14">
        <f t="shared" si="18"/>
        <v>164.80617999999998</v>
      </c>
      <c r="AB26" s="14">
        <f t="shared" si="18"/>
        <v>169.310988</v>
      </c>
      <c r="AC26" s="14">
        <f t="shared" si="18"/>
        <v>165.631004</v>
      </c>
      <c r="AD26" s="14">
        <f t="shared" si="18"/>
        <v>165.47238399999998</v>
      </c>
      <c r="AE26" s="14">
        <f t="shared" si="18"/>
        <v>164.10825199999996</v>
      </c>
      <c r="AF26" s="14">
        <f t="shared" si="18"/>
        <v>165.821348</v>
      </c>
      <c r="AG26" s="14">
        <f t="shared" si="18"/>
        <v>165.69445199999998</v>
      </c>
      <c r="AH26" s="14">
        <f t="shared" si="18"/>
        <v>106.211952</v>
      </c>
      <c r="AI26" s="14">
        <f t="shared" si="18"/>
        <v>106.65608799999998</v>
      </c>
      <c r="AJ26" s="14">
        <f t="shared" si="18"/>
        <v>166.39237999999997</v>
      </c>
      <c r="AK26" s="14">
        <f t="shared" si="18"/>
        <v>167.94685599999997</v>
      </c>
      <c r="AL26" s="14">
        <f t="shared" si="18"/>
        <v>173.562004</v>
      </c>
      <c r="AM26" s="14">
        <f t="shared" si="18"/>
        <v>160.237924</v>
      </c>
      <c r="AN26" s="14">
        <f t="shared" si="18"/>
        <v>165.69445199999998</v>
      </c>
      <c r="AO26" s="14">
        <f t="shared" si="18"/>
        <v>163.37859999999998</v>
      </c>
      <c r="AP26" s="14">
        <f t="shared" si="18"/>
        <v>198.11637999999996</v>
      </c>
      <c r="AQ26" s="14">
        <f t="shared" si="18"/>
        <v>203.03359999999998</v>
      </c>
      <c r="AR26" s="14">
        <f t="shared" si="18"/>
        <v>97.93198799999999</v>
      </c>
      <c r="AS26" s="14">
        <f t="shared" si="18"/>
        <v>184.760576</v>
      </c>
      <c r="AT26" s="14">
        <f t="shared" si="18"/>
        <v>171.97580399999998</v>
      </c>
      <c r="AU26" s="14">
        <f t="shared" si="18"/>
        <v>170.389604</v>
      </c>
    </row>
    <row r="27" spans="1:47" s="5" customFormat="1" ht="18.75" customHeight="1">
      <c r="A27" s="52"/>
      <c r="B27" s="19" t="s">
        <v>2</v>
      </c>
      <c r="C27" s="14">
        <f aca="true" t="shared" si="19" ref="C27:AH27">C26/C7/12</f>
        <v>0.026436666666666667</v>
      </c>
      <c r="D27" s="14">
        <f t="shared" si="19"/>
        <v>0.026436666666666667</v>
      </c>
      <c r="E27" s="14">
        <f t="shared" si="19"/>
        <v>0.026436666666666664</v>
      </c>
      <c r="F27" s="14">
        <f t="shared" si="19"/>
        <v>0.026436666666666664</v>
      </c>
      <c r="G27" s="14">
        <f t="shared" si="19"/>
        <v>0.018883333333333332</v>
      </c>
      <c r="H27" s="14">
        <f t="shared" si="19"/>
        <v>0.026436666666666664</v>
      </c>
      <c r="I27" s="14">
        <f t="shared" si="19"/>
        <v>0.026436666666666664</v>
      </c>
      <c r="J27" s="14">
        <f t="shared" si="19"/>
        <v>0.026436666666666667</v>
      </c>
      <c r="K27" s="14">
        <f t="shared" si="19"/>
        <v>0.026436666666666664</v>
      </c>
      <c r="L27" s="14">
        <f t="shared" si="19"/>
        <v>0.026436666666666664</v>
      </c>
      <c r="M27" s="14">
        <f t="shared" si="19"/>
        <v>0.026436666666666664</v>
      </c>
      <c r="N27" s="14">
        <f t="shared" si="19"/>
        <v>0.026436666666666664</v>
      </c>
      <c r="O27" s="14">
        <f t="shared" si="19"/>
        <v>0.026436666666666664</v>
      </c>
      <c r="P27" s="14">
        <f t="shared" si="19"/>
        <v>0.026436666666666664</v>
      </c>
      <c r="Q27" s="14">
        <f t="shared" si="19"/>
        <v>0.02643666666666666</v>
      </c>
      <c r="R27" s="14">
        <f t="shared" si="19"/>
        <v>0.026436666666666667</v>
      </c>
      <c r="S27" s="14">
        <f t="shared" si="19"/>
        <v>0.026436666666666664</v>
      </c>
      <c r="T27" s="14">
        <f t="shared" si="19"/>
        <v>0.026436666666666664</v>
      </c>
      <c r="U27" s="14">
        <f t="shared" si="19"/>
        <v>0.026436666666666664</v>
      </c>
      <c r="V27" s="14">
        <f t="shared" si="19"/>
        <v>0.026436666666666664</v>
      </c>
      <c r="W27" s="14">
        <f t="shared" si="19"/>
        <v>0.026436666666666664</v>
      </c>
      <c r="X27" s="14">
        <f t="shared" si="19"/>
        <v>0.026436666666666664</v>
      </c>
      <c r="Y27" s="14">
        <f t="shared" si="19"/>
        <v>0.026436666666666664</v>
      </c>
      <c r="Z27" s="14">
        <f t="shared" si="19"/>
        <v>0.026436666666666664</v>
      </c>
      <c r="AA27" s="14">
        <f t="shared" si="19"/>
        <v>0.026436666666666664</v>
      </c>
      <c r="AB27" s="14">
        <f t="shared" si="19"/>
        <v>0.026436666666666664</v>
      </c>
      <c r="AC27" s="14">
        <f t="shared" si="19"/>
        <v>0.026436666666666664</v>
      </c>
      <c r="AD27" s="14">
        <f t="shared" si="19"/>
        <v>0.026436666666666664</v>
      </c>
      <c r="AE27" s="14">
        <f t="shared" si="19"/>
        <v>0.026436666666666664</v>
      </c>
      <c r="AF27" s="14">
        <f t="shared" si="19"/>
        <v>0.026436666666666664</v>
      </c>
      <c r="AG27" s="14">
        <f t="shared" si="19"/>
        <v>0.026436666666666667</v>
      </c>
      <c r="AH27" s="14">
        <f t="shared" si="19"/>
        <v>0.026436666666666664</v>
      </c>
      <c r="AI27" s="14">
        <f aca="true" t="shared" si="20" ref="AI27:AU27">AI26/AI7/12</f>
        <v>0.026436666666666664</v>
      </c>
      <c r="AJ27" s="14">
        <f t="shared" si="20"/>
        <v>0.026436666666666664</v>
      </c>
      <c r="AK27" s="14">
        <f t="shared" si="20"/>
        <v>0.026436666666666664</v>
      </c>
      <c r="AL27" s="14">
        <f t="shared" si="20"/>
        <v>0.026436666666666664</v>
      </c>
      <c r="AM27" s="14">
        <f t="shared" si="20"/>
        <v>0.026436666666666664</v>
      </c>
      <c r="AN27" s="14">
        <f t="shared" si="20"/>
        <v>0.026436666666666667</v>
      </c>
      <c r="AO27" s="14">
        <f t="shared" si="20"/>
        <v>0.026436666666666664</v>
      </c>
      <c r="AP27" s="14">
        <f t="shared" si="20"/>
        <v>0.026436666666666664</v>
      </c>
      <c r="AQ27" s="14">
        <f t="shared" si="20"/>
        <v>0.026436666666666664</v>
      </c>
      <c r="AR27" s="14">
        <f t="shared" si="20"/>
        <v>0.026436666666666664</v>
      </c>
      <c r="AS27" s="14">
        <f t="shared" si="20"/>
        <v>0.026436666666666664</v>
      </c>
      <c r="AT27" s="14">
        <f t="shared" si="20"/>
        <v>0.026436666666666664</v>
      </c>
      <c r="AU27" s="14">
        <f t="shared" si="20"/>
        <v>0.026436666666666664</v>
      </c>
    </row>
    <row r="28" spans="1:47" s="5" customFormat="1" ht="18.75" customHeight="1" thickBot="1">
      <c r="A28" s="53"/>
      <c r="B28" s="20" t="s">
        <v>0</v>
      </c>
      <c r="C28" s="13" t="s">
        <v>14</v>
      </c>
      <c r="D28" s="13" t="s">
        <v>14</v>
      </c>
      <c r="E28" s="13" t="s">
        <v>14</v>
      </c>
      <c r="F28" s="13" t="s">
        <v>14</v>
      </c>
      <c r="G28" s="13" t="s">
        <v>14</v>
      </c>
      <c r="H28" s="13" t="s">
        <v>14</v>
      </c>
      <c r="I28" s="13" t="s">
        <v>14</v>
      </c>
      <c r="J28" s="13" t="s">
        <v>14</v>
      </c>
      <c r="K28" s="13" t="s">
        <v>14</v>
      </c>
      <c r="L28" s="13" t="s">
        <v>14</v>
      </c>
      <c r="M28" s="13" t="s">
        <v>14</v>
      </c>
      <c r="N28" s="13" t="s">
        <v>14</v>
      </c>
      <c r="O28" s="13" t="s">
        <v>14</v>
      </c>
      <c r="P28" s="13" t="s">
        <v>14</v>
      </c>
      <c r="Q28" s="13" t="s">
        <v>14</v>
      </c>
      <c r="R28" s="13" t="s">
        <v>14</v>
      </c>
      <c r="S28" s="13" t="s">
        <v>14</v>
      </c>
      <c r="T28" s="13" t="s">
        <v>14</v>
      </c>
      <c r="U28" s="13" t="s">
        <v>14</v>
      </c>
      <c r="V28" s="13" t="s">
        <v>14</v>
      </c>
      <c r="W28" s="13" t="s">
        <v>14</v>
      </c>
      <c r="X28" s="13" t="s">
        <v>14</v>
      </c>
      <c r="Y28" s="13" t="s">
        <v>14</v>
      </c>
      <c r="Z28" s="13" t="s">
        <v>14</v>
      </c>
      <c r="AA28" s="13" t="s">
        <v>14</v>
      </c>
      <c r="AB28" s="13" t="s">
        <v>14</v>
      </c>
      <c r="AC28" s="13" t="s">
        <v>14</v>
      </c>
      <c r="AD28" s="13" t="s">
        <v>14</v>
      </c>
      <c r="AE28" s="13" t="s">
        <v>14</v>
      </c>
      <c r="AF28" s="13" t="s">
        <v>14</v>
      </c>
      <c r="AG28" s="13" t="s">
        <v>14</v>
      </c>
      <c r="AH28" s="13" t="s">
        <v>14</v>
      </c>
      <c r="AI28" s="13" t="s">
        <v>14</v>
      </c>
      <c r="AJ28" s="13" t="s">
        <v>14</v>
      </c>
      <c r="AK28" s="13" t="s">
        <v>14</v>
      </c>
      <c r="AL28" s="13" t="s">
        <v>14</v>
      </c>
      <c r="AM28" s="13" t="s">
        <v>14</v>
      </c>
      <c r="AN28" s="13" t="s">
        <v>14</v>
      </c>
      <c r="AO28" s="13" t="s">
        <v>14</v>
      </c>
      <c r="AP28" s="13" t="s">
        <v>14</v>
      </c>
      <c r="AQ28" s="13" t="s">
        <v>14</v>
      </c>
      <c r="AR28" s="13" t="s">
        <v>14</v>
      </c>
      <c r="AS28" s="13" t="s">
        <v>14</v>
      </c>
      <c r="AT28" s="13" t="s">
        <v>14</v>
      </c>
      <c r="AU28" s="13" t="s">
        <v>14</v>
      </c>
    </row>
    <row r="29" spans="1:47" s="27" customFormat="1" ht="18.75" customHeight="1" thickTop="1">
      <c r="A29" s="51" t="s">
        <v>19</v>
      </c>
      <c r="B29" s="21" t="s">
        <v>15</v>
      </c>
      <c r="C29" s="28" t="s">
        <v>21</v>
      </c>
      <c r="D29" s="28" t="s">
        <v>21</v>
      </c>
      <c r="E29" s="28" t="s">
        <v>21</v>
      </c>
      <c r="F29" s="28" t="s">
        <v>21</v>
      </c>
      <c r="G29" s="28" t="s">
        <v>22</v>
      </c>
      <c r="H29" s="28" t="s">
        <v>37</v>
      </c>
      <c r="I29" s="28" t="s">
        <v>37</v>
      </c>
      <c r="J29" s="28" t="s">
        <v>37</v>
      </c>
      <c r="K29" s="28" t="s">
        <v>37</v>
      </c>
      <c r="L29" s="28" t="s">
        <v>21</v>
      </c>
      <c r="M29" s="28" t="s">
        <v>21</v>
      </c>
      <c r="N29" s="28" t="s">
        <v>21</v>
      </c>
      <c r="O29" s="28" t="s">
        <v>22</v>
      </c>
      <c r="P29" s="28" t="s">
        <v>22</v>
      </c>
      <c r="Q29" s="28" t="s">
        <v>22</v>
      </c>
      <c r="R29" s="28" t="s">
        <v>22</v>
      </c>
      <c r="S29" s="28" t="s">
        <v>22</v>
      </c>
      <c r="T29" s="28" t="s">
        <v>22</v>
      </c>
      <c r="U29" s="28" t="s">
        <v>22</v>
      </c>
      <c r="V29" s="28" t="s">
        <v>22</v>
      </c>
      <c r="W29" s="28" t="s">
        <v>22</v>
      </c>
      <c r="X29" s="28" t="s">
        <v>32</v>
      </c>
      <c r="Y29" s="28" t="s">
        <v>22</v>
      </c>
      <c r="Z29" s="28" t="s">
        <v>37</v>
      </c>
      <c r="AA29" s="28" t="s">
        <v>22</v>
      </c>
      <c r="AB29" s="28" t="s">
        <v>36</v>
      </c>
      <c r="AC29" s="28" t="s">
        <v>37</v>
      </c>
      <c r="AD29" s="28" t="s">
        <v>38</v>
      </c>
      <c r="AE29" s="28" t="s">
        <v>39</v>
      </c>
      <c r="AF29" s="28" t="s">
        <v>40</v>
      </c>
      <c r="AG29" s="28" t="s">
        <v>41</v>
      </c>
      <c r="AH29" s="28" t="s">
        <v>32</v>
      </c>
      <c r="AI29" s="28" t="s">
        <v>32</v>
      </c>
      <c r="AJ29" s="28" t="s">
        <v>22</v>
      </c>
      <c r="AK29" s="28" t="s">
        <v>22</v>
      </c>
      <c r="AL29" s="28" t="s">
        <v>22</v>
      </c>
      <c r="AM29" s="28" t="s">
        <v>22</v>
      </c>
      <c r="AN29" s="28" t="s">
        <v>22</v>
      </c>
      <c r="AO29" s="28" t="s">
        <v>22</v>
      </c>
      <c r="AP29" s="28" t="s">
        <v>21</v>
      </c>
      <c r="AQ29" s="28" t="s">
        <v>21</v>
      </c>
      <c r="AR29" s="28" t="s">
        <v>21</v>
      </c>
      <c r="AS29" s="28" t="s">
        <v>21</v>
      </c>
      <c r="AT29" s="28" t="s">
        <v>30</v>
      </c>
      <c r="AU29" s="28" t="s">
        <v>35</v>
      </c>
    </row>
    <row r="30" spans="1:47" s="5" customFormat="1" ht="18.75" customHeight="1">
      <c r="A30" s="52"/>
      <c r="B30" s="23" t="s">
        <v>4</v>
      </c>
      <c r="C30" s="4">
        <f aca="true" t="shared" si="21" ref="C30:H30">C29*8%</f>
        <v>0</v>
      </c>
      <c r="D30" s="4">
        <f t="shared" si="21"/>
        <v>0</v>
      </c>
      <c r="E30" s="4">
        <f t="shared" si="21"/>
        <v>0</v>
      </c>
      <c r="F30" s="4">
        <f t="shared" si="21"/>
        <v>0</v>
      </c>
      <c r="G30" s="4">
        <f t="shared" si="21"/>
        <v>1.28</v>
      </c>
      <c r="H30" s="4">
        <f t="shared" si="21"/>
        <v>1.44</v>
      </c>
      <c r="I30" s="4">
        <f aca="true" t="shared" si="22" ref="I30:AU30">I29*8%</f>
        <v>1.44</v>
      </c>
      <c r="J30" s="4">
        <f t="shared" si="22"/>
        <v>1.44</v>
      </c>
      <c r="K30" s="4">
        <f t="shared" si="22"/>
        <v>1.44</v>
      </c>
      <c r="L30" s="4">
        <f t="shared" si="22"/>
        <v>0</v>
      </c>
      <c r="M30" s="4">
        <f t="shared" si="22"/>
        <v>0</v>
      </c>
      <c r="N30" s="4">
        <f t="shared" si="22"/>
        <v>0</v>
      </c>
      <c r="O30" s="4">
        <f t="shared" si="22"/>
        <v>1.28</v>
      </c>
      <c r="P30" s="4">
        <f t="shared" si="22"/>
        <v>1.28</v>
      </c>
      <c r="Q30" s="4">
        <f t="shared" si="22"/>
        <v>1.28</v>
      </c>
      <c r="R30" s="4">
        <f t="shared" si="22"/>
        <v>1.28</v>
      </c>
      <c r="S30" s="4">
        <f t="shared" si="22"/>
        <v>1.28</v>
      </c>
      <c r="T30" s="4">
        <f t="shared" si="22"/>
        <v>1.28</v>
      </c>
      <c r="U30" s="4">
        <f t="shared" si="22"/>
        <v>1.28</v>
      </c>
      <c r="V30" s="4">
        <f t="shared" si="22"/>
        <v>1.28</v>
      </c>
      <c r="W30" s="4">
        <f t="shared" si="22"/>
        <v>1.28</v>
      </c>
      <c r="X30" s="4">
        <f t="shared" si="22"/>
        <v>0.8</v>
      </c>
      <c r="Y30" s="4">
        <f t="shared" si="22"/>
        <v>1.28</v>
      </c>
      <c r="Z30" s="4">
        <f t="shared" si="22"/>
        <v>1.44</v>
      </c>
      <c r="AA30" s="4">
        <f t="shared" si="22"/>
        <v>1.28</v>
      </c>
      <c r="AB30" s="4">
        <f t="shared" si="22"/>
        <v>1.36</v>
      </c>
      <c r="AC30" s="4">
        <f t="shared" si="22"/>
        <v>1.44</v>
      </c>
      <c r="AD30" s="4">
        <f t="shared" si="22"/>
        <v>1.52</v>
      </c>
      <c r="AE30" s="4">
        <f t="shared" si="22"/>
        <v>1.6</v>
      </c>
      <c r="AF30" s="4">
        <f t="shared" si="22"/>
        <v>1.68</v>
      </c>
      <c r="AG30" s="4">
        <f t="shared" si="22"/>
        <v>1.76</v>
      </c>
      <c r="AH30" s="4">
        <f t="shared" si="22"/>
        <v>0.8</v>
      </c>
      <c r="AI30" s="4">
        <f t="shared" si="22"/>
        <v>0.8</v>
      </c>
      <c r="AJ30" s="4">
        <f t="shared" si="22"/>
        <v>1.28</v>
      </c>
      <c r="AK30" s="4">
        <f t="shared" si="22"/>
        <v>1.28</v>
      </c>
      <c r="AL30" s="4">
        <f t="shared" si="22"/>
        <v>1.28</v>
      </c>
      <c r="AM30" s="4">
        <f t="shared" si="22"/>
        <v>1.28</v>
      </c>
      <c r="AN30" s="4">
        <f t="shared" si="22"/>
        <v>1.28</v>
      </c>
      <c r="AO30" s="4">
        <f t="shared" si="22"/>
        <v>1.28</v>
      </c>
      <c r="AP30" s="4">
        <f t="shared" si="22"/>
        <v>0</v>
      </c>
      <c r="AQ30" s="4">
        <f t="shared" si="22"/>
        <v>0</v>
      </c>
      <c r="AR30" s="4">
        <f t="shared" si="22"/>
        <v>0</v>
      </c>
      <c r="AS30" s="4">
        <f t="shared" si="22"/>
        <v>0</v>
      </c>
      <c r="AT30" s="4">
        <f t="shared" si="22"/>
        <v>0.64</v>
      </c>
      <c r="AU30" s="4">
        <f t="shared" si="22"/>
        <v>1.2</v>
      </c>
    </row>
    <row r="31" spans="1:47" s="5" customFormat="1" ht="18.75" customHeight="1">
      <c r="A31" s="52"/>
      <c r="B31" s="24" t="s">
        <v>1</v>
      </c>
      <c r="C31" s="2">
        <f aca="true" t="shared" si="23" ref="C31:H31">C30*1209.48</f>
        <v>0</v>
      </c>
      <c r="D31" s="2">
        <f t="shared" si="23"/>
        <v>0</v>
      </c>
      <c r="E31" s="2">
        <f t="shared" si="23"/>
        <v>0</v>
      </c>
      <c r="F31" s="2">
        <f t="shared" si="23"/>
        <v>0</v>
      </c>
      <c r="G31" s="2">
        <f t="shared" si="23"/>
        <v>1548.1344000000001</v>
      </c>
      <c r="H31" s="2">
        <f t="shared" si="23"/>
        <v>1741.6512</v>
      </c>
      <c r="I31" s="2">
        <f aca="true" t="shared" si="24" ref="I31:AU31">I30*1209.48</f>
        <v>1741.6512</v>
      </c>
      <c r="J31" s="2">
        <f t="shared" si="24"/>
        <v>1741.6512</v>
      </c>
      <c r="K31" s="2">
        <f t="shared" si="24"/>
        <v>1741.6512</v>
      </c>
      <c r="L31" s="2">
        <f t="shared" si="24"/>
        <v>0</v>
      </c>
      <c r="M31" s="2">
        <f t="shared" si="24"/>
        <v>0</v>
      </c>
      <c r="N31" s="2">
        <f t="shared" si="24"/>
        <v>0</v>
      </c>
      <c r="O31" s="2">
        <f t="shared" si="24"/>
        <v>1548.1344000000001</v>
      </c>
      <c r="P31" s="2">
        <f t="shared" si="24"/>
        <v>1548.1344000000001</v>
      </c>
      <c r="Q31" s="2">
        <f t="shared" si="24"/>
        <v>1548.1344000000001</v>
      </c>
      <c r="R31" s="2">
        <f t="shared" si="24"/>
        <v>1548.1344000000001</v>
      </c>
      <c r="S31" s="2">
        <f t="shared" si="24"/>
        <v>1548.1344000000001</v>
      </c>
      <c r="T31" s="2">
        <f t="shared" si="24"/>
        <v>1548.1344000000001</v>
      </c>
      <c r="U31" s="2">
        <f t="shared" si="24"/>
        <v>1548.1344000000001</v>
      </c>
      <c r="V31" s="2">
        <f t="shared" si="24"/>
        <v>1548.1344000000001</v>
      </c>
      <c r="W31" s="2">
        <f t="shared" si="24"/>
        <v>1548.1344000000001</v>
      </c>
      <c r="X31" s="2">
        <f t="shared" si="24"/>
        <v>967.5840000000001</v>
      </c>
      <c r="Y31" s="2">
        <f t="shared" si="24"/>
        <v>1548.1344000000001</v>
      </c>
      <c r="Z31" s="2">
        <f t="shared" si="24"/>
        <v>1741.6512</v>
      </c>
      <c r="AA31" s="2">
        <f t="shared" si="24"/>
        <v>1548.1344000000001</v>
      </c>
      <c r="AB31" s="2">
        <f t="shared" si="24"/>
        <v>1644.8928</v>
      </c>
      <c r="AC31" s="2">
        <f t="shared" si="24"/>
        <v>1741.6512</v>
      </c>
      <c r="AD31" s="2">
        <f t="shared" si="24"/>
        <v>1838.4096</v>
      </c>
      <c r="AE31" s="2">
        <f t="shared" si="24"/>
        <v>1935.1680000000001</v>
      </c>
      <c r="AF31" s="2">
        <f t="shared" si="24"/>
        <v>2031.9264</v>
      </c>
      <c r="AG31" s="2">
        <f t="shared" si="24"/>
        <v>2128.6848</v>
      </c>
      <c r="AH31" s="2">
        <f t="shared" si="24"/>
        <v>967.5840000000001</v>
      </c>
      <c r="AI31" s="2">
        <f t="shared" si="24"/>
        <v>967.5840000000001</v>
      </c>
      <c r="AJ31" s="2">
        <f t="shared" si="24"/>
        <v>1548.1344000000001</v>
      </c>
      <c r="AK31" s="2">
        <f t="shared" si="24"/>
        <v>1548.1344000000001</v>
      </c>
      <c r="AL31" s="2">
        <f t="shared" si="24"/>
        <v>1548.1344000000001</v>
      </c>
      <c r="AM31" s="2">
        <f t="shared" si="24"/>
        <v>1548.1344000000001</v>
      </c>
      <c r="AN31" s="2">
        <f t="shared" si="24"/>
        <v>1548.1344000000001</v>
      </c>
      <c r="AO31" s="2">
        <f t="shared" si="24"/>
        <v>1548.1344000000001</v>
      </c>
      <c r="AP31" s="2">
        <f t="shared" si="24"/>
        <v>0</v>
      </c>
      <c r="AQ31" s="2">
        <f t="shared" si="24"/>
        <v>0</v>
      </c>
      <c r="AR31" s="2">
        <f t="shared" si="24"/>
        <v>0</v>
      </c>
      <c r="AS31" s="2">
        <f t="shared" si="24"/>
        <v>0</v>
      </c>
      <c r="AT31" s="2">
        <f t="shared" si="24"/>
        <v>774.0672000000001</v>
      </c>
      <c r="AU31" s="2">
        <f t="shared" si="24"/>
        <v>1451.376</v>
      </c>
    </row>
    <row r="32" spans="1:47" s="5" customFormat="1" ht="18.75" customHeight="1">
      <c r="A32" s="52"/>
      <c r="B32" s="24" t="s">
        <v>2</v>
      </c>
      <c r="C32" s="3">
        <f>C31/C7/12</f>
        <v>0</v>
      </c>
      <c r="D32" s="3">
        <f aca="true" t="shared" si="25" ref="D32:AU32">D31/D7/12</f>
        <v>0</v>
      </c>
      <c r="E32" s="3">
        <f t="shared" si="25"/>
        <v>0</v>
      </c>
      <c r="F32" s="3">
        <f t="shared" si="25"/>
        <v>0</v>
      </c>
      <c r="G32" s="3">
        <f t="shared" si="25"/>
        <v>0.2522213098729228</v>
      </c>
      <c r="H32" s="3">
        <f t="shared" si="25"/>
        <v>0.3527037667071689</v>
      </c>
      <c r="I32" s="3">
        <f t="shared" si="25"/>
        <v>0.3573937453829106</v>
      </c>
      <c r="J32" s="3">
        <f t="shared" si="25"/>
        <v>0.35099782345828295</v>
      </c>
      <c r="K32" s="3">
        <f t="shared" si="25"/>
        <v>0.3525324265241681</v>
      </c>
      <c r="L32" s="3">
        <f t="shared" si="25"/>
        <v>0</v>
      </c>
      <c r="M32" s="3">
        <f t="shared" si="25"/>
        <v>0</v>
      </c>
      <c r="N32" s="3">
        <f t="shared" si="25"/>
        <v>0</v>
      </c>
      <c r="O32" s="3">
        <f t="shared" si="25"/>
        <v>0.24910446032052525</v>
      </c>
      <c r="P32" s="3">
        <f t="shared" si="25"/>
        <v>0.25316169544740974</v>
      </c>
      <c r="Q32" s="3">
        <f t="shared" si="25"/>
        <v>0.25172917073170736</v>
      </c>
      <c r="R32" s="3">
        <f t="shared" si="25"/>
        <v>0.25143480802962387</v>
      </c>
      <c r="S32" s="3">
        <f t="shared" si="25"/>
        <v>0.2564325183860068</v>
      </c>
      <c r="T32" s="3">
        <f t="shared" si="25"/>
        <v>0.2478601344860711</v>
      </c>
      <c r="U32" s="3">
        <f t="shared" si="25"/>
        <v>0.2377648359749355</v>
      </c>
      <c r="V32" s="3">
        <f t="shared" si="25"/>
        <v>0.24620458015267177</v>
      </c>
      <c r="W32" s="3">
        <f t="shared" si="25"/>
        <v>0.24433939393939397</v>
      </c>
      <c r="X32" s="3">
        <f t="shared" si="25"/>
        <v>0.21594001071237282</v>
      </c>
      <c r="Y32" s="3">
        <f t="shared" si="25"/>
        <v>0.22491492329149235</v>
      </c>
      <c r="Z32" s="3">
        <f t="shared" si="25"/>
        <v>0.3514227602905569</v>
      </c>
      <c r="AA32" s="3">
        <f t="shared" si="25"/>
        <v>0.24833724735322427</v>
      </c>
      <c r="AB32" s="3">
        <f t="shared" si="25"/>
        <v>0.2568379239273</v>
      </c>
      <c r="AC32" s="3">
        <f t="shared" si="25"/>
        <v>0.2779881248802911</v>
      </c>
      <c r="AD32" s="3">
        <f t="shared" si="25"/>
        <v>0.29371319018404907</v>
      </c>
      <c r="AE32" s="3">
        <f t="shared" si="25"/>
        <v>0.3117417359365939</v>
      </c>
      <c r="AF32" s="3">
        <f t="shared" si="25"/>
        <v>0.32394719724507365</v>
      </c>
      <c r="AG32" s="3">
        <f t="shared" si="25"/>
        <v>0.3396331610185717</v>
      </c>
      <c r="AH32" s="3">
        <f t="shared" si="25"/>
        <v>0.2408363201911589</v>
      </c>
      <c r="AI32" s="3">
        <f t="shared" si="25"/>
        <v>0.23983343248066627</v>
      </c>
      <c r="AJ32" s="3">
        <f t="shared" si="25"/>
        <v>0.24596987607245</v>
      </c>
      <c r="AK32" s="3">
        <f t="shared" si="25"/>
        <v>0.24369323762750286</v>
      </c>
      <c r="AL32" s="3">
        <f t="shared" si="25"/>
        <v>0.23580917565344547</v>
      </c>
      <c r="AM32" s="3">
        <f t="shared" si="25"/>
        <v>0.25541714511977825</v>
      </c>
      <c r="AN32" s="3">
        <f t="shared" si="25"/>
        <v>0.24700593528623402</v>
      </c>
      <c r="AO32" s="3">
        <f t="shared" si="25"/>
        <v>0.25050718446601944</v>
      </c>
      <c r="AP32" s="3">
        <f t="shared" si="25"/>
        <v>0</v>
      </c>
      <c r="AQ32" s="3">
        <f t="shared" si="25"/>
        <v>0</v>
      </c>
      <c r="AR32" s="3">
        <f t="shared" si="25"/>
        <v>0</v>
      </c>
      <c r="AS32" s="3">
        <f t="shared" si="25"/>
        <v>0</v>
      </c>
      <c r="AT32" s="3">
        <f t="shared" si="25"/>
        <v>0.11899206788415423</v>
      </c>
      <c r="AU32" s="3">
        <f t="shared" si="25"/>
        <v>0.22518711599329733</v>
      </c>
    </row>
    <row r="33" spans="1:47" s="5" customFormat="1" ht="18.75" customHeight="1" thickBot="1">
      <c r="A33" s="53"/>
      <c r="B33" s="20" t="s">
        <v>0</v>
      </c>
      <c r="C33" s="13" t="s">
        <v>14</v>
      </c>
      <c r="D33" s="13" t="s">
        <v>14</v>
      </c>
      <c r="E33" s="13" t="s">
        <v>14</v>
      </c>
      <c r="F33" s="13" t="s">
        <v>14</v>
      </c>
      <c r="G33" s="13" t="s">
        <v>14</v>
      </c>
      <c r="H33" s="13" t="s">
        <v>14</v>
      </c>
      <c r="I33" s="13" t="s">
        <v>14</v>
      </c>
      <c r="J33" s="13" t="s">
        <v>14</v>
      </c>
      <c r="K33" s="13" t="s">
        <v>14</v>
      </c>
      <c r="L33" s="13" t="s">
        <v>14</v>
      </c>
      <c r="M33" s="13" t="s">
        <v>14</v>
      </c>
      <c r="N33" s="13" t="s">
        <v>14</v>
      </c>
      <c r="O33" s="13" t="s">
        <v>14</v>
      </c>
      <c r="P33" s="13" t="s">
        <v>14</v>
      </c>
      <c r="Q33" s="13" t="s">
        <v>14</v>
      </c>
      <c r="R33" s="13" t="s">
        <v>14</v>
      </c>
      <c r="S33" s="13" t="s">
        <v>14</v>
      </c>
      <c r="T33" s="13" t="s">
        <v>14</v>
      </c>
      <c r="U33" s="13" t="s">
        <v>14</v>
      </c>
      <c r="V33" s="13" t="s">
        <v>14</v>
      </c>
      <c r="W33" s="13" t="s">
        <v>14</v>
      </c>
      <c r="X33" s="13" t="s">
        <v>14</v>
      </c>
      <c r="Y33" s="13" t="s">
        <v>14</v>
      </c>
      <c r="Z33" s="13" t="s">
        <v>14</v>
      </c>
      <c r="AA33" s="13" t="s">
        <v>14</v>
      </c>
      <c r="AB33" s="13" t="s">
        <v>14</v>
      </c>
      <c r="AC33" s="13" t="s">
        <v>14</v>
      </c>
      <c r="AD33" s="13" t="s">
        <v>14</v>
      </c>
      <c r="AE33" s="13" t="s">
        <v>14</v>
      </c>
      <c r="AF33" s="13" t="s">
        <v>14</v>
      </c>
      <c r="AG33" s="13" t="s">
        <v>14</v>
      </c>
      <c r="AH33" s="13" t="s">
        <v>14</v>
      </c>
      <c r="AI33" s="13" t="s">
        <v>14</v>
      </c>
      <c r="AJ33" s="13" t="s">
        <v>14</v>
      </c>
      <c r="AK33" s="13" t="s">
        <v>14</v>
      </c>
      <c r="AL33" s="13" t="s">
        <v>14</v>
      </c>
      <c r="AM33" s="13" t="s">
        <v>14</v>
      </c>
      <c r="AN33" s="13" t="s">
        <v>14</v>
      </c>
      <c r="AO33" s="13" t="s">
        <v>14</v>
      </c>
      <c r="AP33" s="13" t="s">
        <v>14</v>
      </c>
      <c r="AQ33" s="13" t="s">
        <v>14</v>
      </c>
      <c r="AR33" s="13" t="s">
        <v>14</v>
      </c>
      <c r="AS33" s="13" t="s">
        <v>14</v>
      </c>
      <c r="AT33" s="13" t="s">
        <v>14</v>
      </c>
      <c r="AU33" s="13" t="s">
        <v>14</v>
      </c>
    </row>
    <row r="34" spans="1:48" s="10" customFormat="1" ht="18.75" customHeight="1" thickTop="1">
      <c r="A34" s="57" t="s">
        <v>12</v>
      </c>
      <c r="B34" s="58"/>
      <c r="C34" s="16">
        <f>C10+C14+C19+C22+C26+C31</f>
        <v>41792.885899999994</v>
      </c>
      <c r="D34" s="16">
        <f aca="true" t="shared" si="26" ref="D34:AU34">D10+D14+D19+D22+D26+D31</f>
        <v>28943.852930000005</v>
      </c>
      <c r="E34" s="16">
        <f t="shared" si="26"/>
        <v>53929.01119999999</v>
      </c>
      <c r="F34" s="16">
        <f t="shared" si="26"/>
        <v>31730.363559999998</v>
      </c>
      <c r="G34" s="16">
        <f t="shared" si="26"/>
        <v>31443.350115</v>
      </c>
      <c r="H34" s="16">
        <f t="shared" si="26"/>
        <v>28220.21401</v>
      </c>
      <c r="I34" s="16">
        <f t="shared" si="26"/>
        <v>29755.410214</v>
      </c>
      <c r="J34" s="16">
        <f t="shared" si="26"/>
        <v>29149.38685</v>
      </c>
      <c r="K34" s="16">
        <f t="shared" si="26"/>
        <v>28961.589069999998</v>
      </c>
      <c r="L34" s="16">
        <f t="shared" si="26"/>
        <v>71425.23368</v>
      </c>
      <c r="M34" s="16">
        <f t="shared" si="26"/>
        <v>36575.79406</v>
      </c>
      <c r="N34" s="16">
        <f t="shared" si="26"/>
        <v>47112.06123</v>
      </c>
      <c r="O34" s="16">
        <f t="shared" si="26"/>
        <v>33938.907790000005</v>
      </c>
      <c r="P34" s="16">
        <f t="shared" si="26"/>
        <v>33816.08786000001</v>
      </c>
      <c r="Q34" s="16">
        <f t="shared" si="26"/>
        <v>33936.39085</v>
      </c>
      <c r="R34" s="16">
        <f t="shared" si="26"/>
        <v>34093.21141</v>
      </c>
      <c r="S34" s="16">
        <f t="shared" si="26"/>
        <v>33763.103610000006</v>
      </c>
      <c r="T34" s="16">
        <f t="shared" si="26"/>
        <v>34215.61185</v>
      </c>
      <c r="U34" s="16">
        <f t="shared" si="26"/>
        <v>35209.91936000001</v>
      </c>
      <c r="V34" s="16">
        <f t="shared" si="26"/>
        <v>34370.3219</v>
      </c>
      <c r="W34" s="16">
        <f t="shared" si="26"/>
        <v>35177.6424</v>
      </c>
      <c r="X34" s="16">
        <f t="shared" si="26"/>
        <v>26339.897539999998</v>
      </c>
      <c r="Y34" s="16">
        <f t="shared" si="26"/>
        <v>37242.831060000004</v>
      </c>
      <c r="Z34" s="16">
        <f t="shared" si="26"/>
        <v>29086.586900000002</v>
      </c>
      <c r="AA34" s="16">
        <f t="shared" si="26"/>
        <v>34174.58855</v>
      </c>
      <c r="AB34" s="16">
        <f t="shared" si="26"/>
        <v>35051.51997</v>
      </c>
      <c r="AC34" s="16">
        <f t="shared" si="26"/>
        <v>34549.10431</v>
      </c>
      <c r="AD34" s="16">
        <f t="shared" si="26"/>
        <v>34447.295060000004</v>
      </c>
      <c r="AE34" s="16">
        <f t="shared" si="26"/>
        <v>34474.04173</v>
      </c>
      <c r="AF34" s="16">
        <f t="shared" si="26"/>
        <v>34791.435670000006</v>
      </c>
      <c r="AG34" s="16">
        <f t="shared" si="26"/>
        <v>34877.126430000004</v>
      </c>
      <c r="AH34" s="16">
        <f t="shared" si="26"/>
        <v>24446.135580000002</v>
      </c>
      <c r="AI34" s="16">
        <f t="shared" si="26"/>
        <v>22250.816035999997</v>
      </c>
      <c r="AJ34" s="16">
        <f t="shared" si="26"/>
        <v>34453.15315</v>
      </c>
      <c r="AK34" s="16">
        <f t="shared" si="26"/>
        <v>34657.728440000006</v>
      </c>
      <c r="AL34" s="16">
        <f t="shared" si="26"/>
        <v>36084.49121000001</v>
      </c>
      <c r="AM34" s="16">
        <f t="shared" si="26"/>
        <v>33854.05301</v>
      </c>
      <c r="AN34" s="16">
        <f t="shared" si="26"/>
        <v>34285.44753</v>
      </c>
      <c r="AO34" s="16">
        <f t="shared" si="26"/>
        <v>34107.9458</v>
      </c>
      <c r="AP34" s="16">
        <f t="shared" si="26"/>
        <v>42291.16055</v>
      </c>
      <c r="AQ34" s="16">
        <f t="shared" si="26"/>
        <v>43352.57554</v>
      </c>
      <c r="AR34" s="16">
        <f t="shared" si="26"/>
        <v>22224.445770000002</v>
      </c>
      <c r="AS34" s="16">
        <f t="shared" si="26"/>
        <v>41085.7837</v>
      </c>
      <c r="AT34" s="16">
        <f t="shared" si="26"/>
        <v>38682.00741</v>
      </c>
      <c r="AU34" s="16">
        <f t="shared" si="26"/>
        <v>34903.11271</v>
      </c>
      <c r="AV34" s="45">
        <f>SUM(C34:AU34)</f>
        <v>1579273.6335050003</v>
      </c>
    </row>
    <row r="35" s="10" customFormat="1" ht="13.5" customHeight="1">
      <c r="C35" s="59"/>
    </row>
    <row r="36" spans="3:47" s="10" customFormat="1" ht="13.5" customHeight="1">
      <c r="C36" s="17">
        <f>C32+C27+C23+C20+C15+C11</f>
        <v>5.158217526304371</v>
      </c>
      <c r="D36" s="17">
        <f aca="true" t="shared" si="27" ref="D36:AU36">D32+D27+D23+D20+D15+D11</f>
        <v>5.072451665055973</v>
      </c>
      <c r="E36" s="17">
        <f t="shared" si="27"/>
        <v>5.45613813500348</v>
      </c>
      <c r="F36" s="17">
        <f t="shared" si="27"/>
        <v>5.016559731784279</v>
      </c>
      <c r="G36" s="17">
        <f t="shared" si="27"/>
        <v>4.511787245845553</v>
      </c>
      <c r="H36" s="17">
        <f t="shared" si="27"/>
        <v>4.955490889023897</v>
      </c>
      <c r="I36" s="17">
        <f t="shared" si="27"/>
        <v>5.336413488877945</v>
      </c>
      <c r="J36" s="17">
        <f t="shared" si="27"/>
        <v>5.118780098750504</v>
      </c>
      <c r="K36" s="17">
        <f t="shared" si="27"/>
        <v>5.103147330175695</v>
      </c>
      <c r="L36" s="17">
        <f t="shared" si="27"/>
        <v>5.079807968534198</v>
      </c>
      <c r="M36" s="17">
        <f t="shared" si="27"/>
        <v>5.321951047341115</v>
      </c>
      <c r="N36" s="17">
        <f t="shared" si="27"/>
        <v>4.874551601915554</v>
      </c>
      <c r="O36" s="17">
        <f t="shared" si="27"/>
        <v>4.8575831547274255</v>
      </c>
      <c r="P36" s="17">
        <f t="shared" si="27"/>
        <v>4.916615623364732</v>
      </c>
      <c r="Q36" s="17">
        <f t="shared" si="27"/>
        <v>4.9083562357723585</v>
      </c>
      <c r="R36" s="17">
        <f t="shared" si="27"/>
        <v>4.92808604722926</v>
      </c>
      <c r="S36" s="17">
        <f t="shared" si="27"/>
        <v>4.9713614937388195</v>
      </c>
      <c r="T36" s="17">
        <f t="shared" si="27"/>
        <v>4.8776195725264175</v>
      </c>
      <c r="U36" s="17">
        <f t="shared" si="27"/>
        <v>4.831662268091904</v>
      </c>
      <c r="V36" s="17">
        <f t="shared" si="27"/>
        <v>4.869644068066158</v>
      </c>
      <c r="W36" s="17">
        <f t="shared" si="27"/>
        <v>4.960170833333334</v>
      </c>
      <c r="X36" s="17">
        <f t="shared" si="27"/>
        <v>5.041487578111052</v>
      </c>
      <c r="Y36" s="17">
        <f t="shared" si="27"/>
        <v>4.86588084902371</v>
      </c>
      <c r="Z36" s="17">
        <f t="shared" si="27"/>
        <v>5.112305669895077</v>
      </c>
      <c r="AA36" s="17">
        <f t="shared" si="27"/>
        <v>4.88042806384344</v>
      </c>
      <c r="AB36" s="17">
        <f t="shared" si="27"/>
        <v>4.8875023374555</v>
      </c>
      <c r="AC36" s="17">
        <f t="shared" si="27"/>
        <v>4.9159012178382175</v>
      </c>
      <c r="AD36" s="17">
        <f t="shared" si="27"/>
        <v>4.904348009330266</v>
      </c>
      <c r="AE36" s="17">
        <f t="shared" si="27"/>
        <v>4.949423566273601</v>
      </c>
      <c r="AF36" s="17">
        <f t="shared" si="27"/>
        <v>4.948892875135515</v>
      </c>
      <c r="AG36" s="17">
        <f t="shared" si="27"/>
        <v>4.966354973195482</v>
      </c>
      <c r="AH36" s="17">
        <f t="shared" si="27"/>
        <v>5.151367876344087</v>
      </c>
      <c r="AI36" s="17">
        <f t="shared" si="27"/>
        <v>4.585766417806862</v>
      </c>
      <c r="AJ36" s="17">
        <f t="shared" si="27"/>
        <v>4.878162241817605</v>
      </c>
      <c r="AK36" s="17">
        <f t="shared" si="27"/>
        <v>4.8652135184485585</v>
      </c>
      <c r="AL36" s="17">
        <f t="shared" si="27"/>
        <v>4.925134224395297</v>
      </c>
      <c r="AM36" s="17">
        <f t="shared" si="27"/>
        <v>4.966682011812843</v>
      </c>
      <c r="AN36" s="17">
        <f t="shared" si="27"/>
        <v>4.8719521874401694</v>
      </c>
      <c r="AO36" s="17">
        <f t="shared" si="27"/>
        <v>4.912288964401295</v>
      </c>
      <c r="AP36" s="17">
        <f t="shared" si="27"/>
        <v>5.142935755270884</v>
      </c>
      <c r="AQ36" s="17">
        <f t="shared" si="27"/>
        <v>5.156585356770834</v>
      </c>
      <c r="AR36" s="17">
        <f t="shared" si="27"/>
        <v>4.987162771298996</v>
      </c>
      <c r="AS36" s="17">
        <f t="shared" si="27"/>
        <v>5.342230955242675</v>
      </c>
      <c r="AT36" s="17">
        <f t="shared" si="27"/>
        <v>5.3698590988747466</v>
      </c>
      <c r="AU36" s="17">
        <f t="shared" si="27"/>
        <v>4.833537005833799</v>
      </c>
    </row>
    <row r="37" s="32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</sheetData>
  <sheetProtection/>
  <mergeCells count="13">
    <mergeCell ref="A9:A12"/>
    <mergeCell ref="A13:A16"/>
    <mergeCell ref="A17:A21"/>
    <mergeCell ref="A22:A24"/>
    <mergeCell ref="A29:A33"/>
    <mergeCell ref="A34:B34"/>
    <mergeCell ref="A25:A28"/>
    <mergeCell ref="C2:F2"/>
    <mergeCell ref="C1:F1"/>
    <mergeCell ref="A3:B3"/>
    <mergeCell ref="A5:A6"/>
    <mergeCell ref="B5:B6"/>
    <mergeCell ref="A4:B4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2016-10-03T08:36:29Z</cp:lastPrinted>
  <dcterms:created xsi:type="dcterms:W3CDTF">2007-12-13T08:11:03Z</dcterms:created>
  <dcterms:modified xsi:type="dcterms:W3CDTF">2017-12-25T13:30:01Z</dcterms:modified>
  <cp:category/>
  <cp:version/>
  <cp:contentType/>
  <cp:contentStatus/>
</cp:coreProperties>
</file>